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65401" windowWidth="6075" windowHeight="6165" activeTab="0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'Equity'!$A$1:$I$57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<sst xmlns="http://schemas.openxmlformats.org/spreadsheetml/2006/main" count="247" uniqueCount="146">
  <si>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</si>
  <si>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</si>
  <si>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</si>
  <si>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</si>
  <si>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</si>
  <si>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</si>
  <si>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</si>
  <si>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</si>
  <si>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</si>
  <si>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</si>
  <si>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</si>
  <si>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</si>
  <si>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</si>
  <si>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</si>
  <si>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</si>
  <si>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</si>
  <si>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</si>
  <si>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</si>
  <si>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</si>
  <si>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</si>
  <si>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</si>
  <si>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</si>
  <si>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</si>
  <si>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</si>
  <si>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</si>
  <si>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</si>
  <si>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</si>
  <si>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</si>
  <si>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</si>
  <si>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</si>
  <si>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</si>
  <si>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</si>
  <si>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</si>
  <si>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</si>
  <si>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</si>
  <si>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Net tangible assets per share (sen)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</si>
  <si>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</si>
  <si>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</si>
  <si>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</si>
  <si>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</si>
  <si>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</si>
  <si>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</si>
  <si>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</si>
  <si>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</si>
  <si>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</si>
  <si>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</si>
  <si>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</si>
  <si>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</si>
  <si>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</si>
  <si>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</si>
  <si>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Investing results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</si>
  <si>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</si>
  <si>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</si>
  <si>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</si>
  <si>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</si>
  <si>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</si>
  <si>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</si>
  <si>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</si>
  <si>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</si>
  <si>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</si>
  <si>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</si>
  <si>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CASH FLOWS FROM OPERATING ACTIVITIES  :</t>
  </si>
  <si>
    <t>Net profit before tax</t>
  </si>
  <si>
    <t>CASH FLOWS FROM  FINANCING ACTIVITIES</t>
  </si>
  <si>
    <t>Net changes in cash and cash equivalents</t>
  </si>
  <si>
    <t>Cash and cash equivalents at end of the period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</si>
  <si>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</si>
  <si>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</si>
  <si>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</si>
  <si>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</si>
  <si>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</si>
  <si>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</si>
  <si>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Interest expenses</t>
  </si>
  <si>
    <t>Interest income</t>
  </si>
  <si>
    <t>Net cash used in investment activities</t>
  </si>
  <si>
    <t>Issue of new shares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</si>
  <si>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</si>
  <si>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</si>
  <si>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</si>
  <si>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</si>
  <si>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</si>
  <si>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</si>
  <si>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</si>
  <si>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</si>
  <si>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</si>
  <si>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</si>
  <si>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</si>
  <si>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</si>
  <si>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</si>
  <si>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</si>
  <si>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Net cash used in financing activities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</si>
  <si>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</si>
  <si>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</si>
  <si>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</si>
  <si>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</si>
  <si>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</si>
  <si>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</si>
  <si>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</si>
  <si>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</si>
  <si>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</si>
  <si>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</si>
  <si>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</si>
  <si>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</si>
  <si>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</si>
  <si>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</si>
  <si>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</si>
  <si>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</si>
  <si>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Net tangible assets per share (RM)</t>
  </si>
  <si>
    <t>CASH FLOWS FROM INVESTING ACTIVITIES</t>
  </si>
  <si>
    <t>Asset Revaluation Reserve</t>
  </si>
  <si>
    <t>31/07/2003</t>
  </si>
  <si>
    <t>Balance  @ 1/8/2003</t>
  </si>
  <si>
    <t>Tax payable</t>
  </si>
  <si>
    <t>Preceding</t>
  </si>
  <si>
    <t>Corresponding</t>
  </si>
  <si>
    <t>Balance  @ 1/8/2002</t>
  </si>
  <si>
    <t>FY2003</t>
  </si>
  <si>
    <t>FY2004</t>
  </si>
  <si>
    <t>Purchase of investment in quoted shares</t>
  </si>
  <si>
    <t>Proceeds from disposal of quoted shares</t>
  </si>
  <si>
    <t>Bonus issue</t>
  </si>
  <si>
    <t>Dividend</t>
  </si>
  <si>
    <t xml:space="preserve">  Prior year adjustments (Note 26)</t>
  </si>
  <si>
    <t xml:space="preserve">  As restated</t>
  </si>
  <si>
    <t xml:space="preserve">  As previously stated</t>
  </si>
  <si>
    <t>Income taxes (paid)/refund</t>
  </si>
  <si>
    <t>Dividend paid</t>
  </si>
  <si>
    <t>Proceeds/(repayment) of hire purchase</t>
  </si>
  <si>
    <t>Diluted earings per share (sen)</t>
  </si>
  <si>
    <t>8.</t>
  </si>
  <si>
    <t>FOR THE FOURTH QUARTER ENDED 31 JULY 2004</t>
  </si>
  <si>
    <t>(31/07/2004)</t>
  </si>
  <si>
    <t>(31/07/2003)</t>
  </si>
  <si>
    <t>UNAUDITED FOURTH QUARTERLY REPORT ON CONSOLIDATED RESULTS</t>
  </si>
  <si>
    <t>FOR THE FINANCIAL QUARTER ENDED 31ST JULY 2004</t>
  </si>
  <si>
    <t>FOR THE QUARTER ENDED 31 JULY 2004</t>
  </si>
  <si>
    <t>31/07/2004</t>
  </si>
  <si>
    <t>AS AT 31 JULY 2004</t>
  </si>
  <si>
    <t>Balance  @ 31/07/2004</t>
  </si>
  <si>
    <t>Balance  @ 31/07/2003</t>
  </si>
  <si>
    <t>Net profit for the year</t>
  </si>
  <si>
    <t>Net surplus in revaluation of assets</t>
  </si>
  <si>
    <t>Bank borrowings</t>
  </si>
  <si>
    <t>(Restated)</t>
  </si>
  <si>
    <t>(Restated</t>
  </si>
  <si>
    <t>Note 27)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</si>
</sst>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_(* #,##0,_);_(* \(#,##0,\);_(* &quot;-&quot;??_);_(@_)"/>
    <numFmt numFmtId="172" formatCode="_(* #,##0_);_(* \(#,##0\);_(* &quot;-&quot;??_);_(@_)"/>
    <numFmt numFmtId="173" formatCode="_(* #,##0.0_);_(* \(#,##0.0\);_(* &quot;-&quot;??_);_(@_)"/>
    <numFmt numFmtId="174" formatCode="_(* #,##0_);[Red]\ \(#,##0\);_(* &quot;-&quot;??_);_(@_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0.0%"/>
    <numFmt numFmtId="179" formatCode="0.000"/>
    <numFmt numFmtId="180" formatCode="0_);\(0\)"/>
    <numFmt numFmtId="181" formatCode="#,##0;[Red]#,##0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_(* #,##0.000_);_(* \(#,##0.000\);_(* &quot;-&quot;??_);_(@_)"/>
    <numFmt numFmtId="190" formatCode="_-* #,##0.00_-;\-* #,##0.00_-;_-* &quot;-&quot;?_-;_-@_-"/>
    <numFmt numFmtId="191" formatCode="_-* #,##0_-;\-* #,##0_-;_-* &quot;-&quot;?_-;_-@_-"/>
  </numFmts>
  <fonts count="1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172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3" applyFont="1">
      <alignment/>
      <protection/>
    </xf>
    <xf numFmtId="172" fontId="4" fillId="0" borderId="0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2" fontId="4" fillId="0" borderId="0" xfId="15" applyNumberFormat="1" applyFont="1" applyBorder="1" applyAlignment="1">
      <alignment horizontal="center"/>
    </xf>
    <xf numFmtId="172" fontId="4" fillId="0" borderId="1" xfId="15" applyNumberFormat="1" applyFont="1" applyBorder="1" applyAlignment="1">
      <alignment/>
    </xf>
    <xf numFmtId="172" fontId="4" fillId="0" borderId="0" xfId="15" applyNumberFormat="1" applyFont="1" applyBorder="1" applyAlignment="1">
      <alignment horizontal="right"/>
    </xf>
    <xf numFmtId="172" fontId="4" fillId="0" borderId="3" xfId="15" applyNumberFormat="1" applyFont="1" applyBorder="1" applyAlignment="1">
      <alignment/>
    </xf>
    <xf numFmtId="0" fontId="4" fillId="0" borderId="0" xfId="23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1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5" xfId="0" applyNumberFormat="1" applyFont="1" applyBorder="1" applyAlignment="1">
      <alignment/>
    </xf>
    <xf numFmtId="172" fontId="11" fillId="0" borderId="6" xfId="0" applyNumberFormat="1" applyFont="1" applyBorder="1" applyAlignment="1">
      <alignment/>
    </xf>
    <xf numFmtId="172" fontId="11" fillId="0" borderId="7" xfId="0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173" fontId="11" fillId="0" borderId="3" xfId="15" applyNumberFormat="1" applyFont="1" applyBorder="1" applyAlignment="1">
      <alignment/>
    </xf>
    <xf numFmtId="173" fontId="11" fillId="0" borderId="0" xfId="15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74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4" fontId="2" fillId="0" borderId="11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174" fontId="2" fillId="0" borderId="6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4" fillId="0" borderId="6" xfId="0" applyNumberFormat="1" applyFont="1" applyBorder="1" applyAlignment="1">
      <alignment/>
    </xf>
    <xf numFmtId="0" fontId="4" fillId="0" borderId="11" xfId="0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14" fillId="0" borderId="0" xfId="0" applyNumberFormat="1" applyFont="1" applyBorder="1" applyAlignment="1" applyProtection="1">
      <alignment/>
      <protection locked="0"/>
    </xf>
    <xf numFmtId="174" fontId="14" fillId="0" borderId="11" xfId="0" applyNumberFormat="1" applyFont="1" applyBorder="1" applyAlignment="1" applyProtection="1">
      <alignment/>
      <protection locked="0"/>
    </xf>
    <xf numFmtId="174" fontId="4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174" fontId="4" fillId="0" borderId="10" xfId="0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2" fontId="2" fillId="0" borderId="0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2" fontId="4" fillId="0" borderId="0" xfId="17" applyNumberFormat="1" applyFont="1" applyBorder="1" applyAlignment="1">
      <alignment/>
    </xf>
    <xf numFmtId="172" fontId="4" fillId="0" borderId="2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1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0" fontId="2" fillId="0" borderId="13" xfId="22" applyFont="1" applyBorder="1">
      <alignment/>
      <protection/>
    </xf>
    <xf numFmtId="0" fontId="5" fillId="0" borderId="14" xfId="17" applyNumberFormat="1" applyFont="1" applyBorder="1" applyAlignment="1">
      <alignment horizontal="center"/>
    </xf>
    <xf numFmtId="0" fontId="5" fillId="0" borderId="2" xfId="17" applyNumberFormat="1" applyFont="1" applyBorder="1" applyAlignment="1">
      <alignment horizontal="center"/>
    </xf>
    <xf numFmtId="0" fontId="5" fillId="0" borderId="15" xfId="17" applyNumberFormat="1" applyFont="1" applyBorder="1" applyAlignment="1">
      <alignment horizontal="center"/>
    </xf>
    <xf numFmtId="0" fontId="5" fillId="0" borderId="16" xfId="17" applyNumberFormat="1" applyFont="1" applyBorder="1" applyAlignment="1">
      <alignment horizontal="center"/>
    </xf>
    <xf numFmtId="0" fontId="5" fillId="0" borderId="11" xfId="17" applyNumberFormat="1" applyFont="1" applyBorder="1" applyAlignment="1">
      <alignment horizontal="center"/>
    </xf>
    <xf numFmtId="172" fontId="2" fillId="0" borderId="16" xfId="17" applyNumberFormat="1" applyFont="1" applyBorder="1" applyAlignment="1">
      <alignment horizontal="center"/>
    </xf>
    <xf numFmtId="172" fontId="2" fillId="0" borderId="11" xfId="17" applyNumberFormat="1" applyFont="1" applyBorder="1" applyAlignment="1">
      <alignment horizontal="center"/>
    </xf>
    <xf numFmtId="0" fontId="8" fillId="0" borderId="2" xfId="17" applyNumberFormat="1" applyFont="1" applyBorder="1" applyAlignment="1">
      <alignment horizontal="center"/>
    </xf>
    <xf numFmtId="0" fontId="2" fillId="0" borderId="15" xfId="22" applyFont="1" applyBorder="1">
      <alignment/>
      <protection/>
    </xf>
    <xf numFmtId="0" fontId="2" fillId="0" borderId="11" xfId="22" applyFont="1" applyBorder="1">
      <alignment/>
      <protection/>
    </xf>
    <xf numFmtId="37" fontId="3" fillId="0" borderId="17" xfId="22" applyNumberFormat="1" applyFont="1" applyBorder="1">
      <alignment/>
      <protection/>
    </xf>
    <xf numFmtId="37" fontId="3" fillId="0" borderId="14" xfId="22" applyNumberFormat="1" applyFont="1" applyBorder="1">
      <alignment/>
      <protection/>
    </xf>
    <xf numFmtId="37" fontId="2" fillId="0" borderId="2" xfId="22" applyNumberFormat="1" applyFont="1" applyBorder="1" applyAlignment="1">
      <alignment horizontal="left"/>
      <protection/>
    </xf>
    <xf numFmtId="37" fontId="3" fillId="0" borderId="15" xfId="22" applyNumberFormat="1" applyFont="1" applyBorder="1">
      <alignment/>
      <protection/>
    </xf>
    <xf numFmtId="37" fontId="3" fillId="0" borderId="16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1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1" xfId="22" applyNumberFormat="1" applyFont="1" applyBorder="1">
      <alignment/>
      <protection/>
    </xf>
    <xf numFmtId="37" fontId="2" fillId="0" borderId="1" xfId="22" applyNumberFormat="1" applyFont="1" applyBorder="1" applyAlignment="1">
      <alignment horizontal="left"/>
      <protection/>
    </xf>
    <xf numFmtId="37" fontId="4" fillId="0" borderId="2" xfId="22" applyNumberFormat="1" applyFont="1" applyBorder="1" applyAlignment="1">
      <alignment horizontal="left"/>
      <protection/>
    </xf>
    <xf numFmtId="0" fontId="4" fillId="0" borderId="2" xfId="23" applyFont="1" applyBorder="1">
      <alignment/>
      <protection/>
    </xf>
    <xf numFmtId="37" fontId="4" fillId="0" borderId="15" xfId="22" applyNumberFormat="1" applyFont="1" applyBorder="1">
      <alignment/>
      <protection/>
    </xf>
    <xf numFmtId="172" fontId="4" fillId="0" borderId="1" xfId="17" applyNumberFormat="1" applyFont="1" applyBorder="1" applyAlignment="1">
      <alignment/>
    </xf>
    <xf numFmtId="37" fontId="4" fillId="0" borderId="17" xfId="22" applyNumberFormat="1" applyFont="1" applyBorder="1">
      <alignment/>
      <protection/>
    </xf>
    <xf numFmtId="172" fontId="4" fillId="0" borderId="14" xfId="17" applyNumberFormat="1" applyFont="1" applyBorder="1" applyAlignment="1">
      <alignment/>
    </xf>
    <xf numFmtId="172" fontId="4" fillId="0" borderId="15" xfId="17" applyNumberFormat="1" applyFont="1" applyBorder="1" applyAlignment="1">
      <alignment/>
    </xf>
    <xf numFmtId="172" fontId="4" fillId="0" borderId="18" xfId="17" applyNumberFormat="1" applyFont="1" applyBorder="1" applyAlignment="1">
      <alignment/>
    </xf>
    <xf numFmtId="172" fontId="4" fillId="0" borderId="17" xfId="17" applyNumberFormat="1" applyFont="1" applyBorder="1" applyAlignment="1">
      <alignment/>
    </xf>
    <xf numFmtId="37" fontId="4" fillId="0" borderId="5" xfId="22" applyNumberFormat="1" applyFont="1" applyBorder="1">
      <alignment/>
      <protection/>
    </xf>
    <xf numFmtId="37" fontId="4" fillId="0" borderId="18" xfId="22" applyNumberFormat="1" applyFont="1" applyBorder="1" applyAlignment="1">
      <alignment horizontal="center"/>
      <protection/>
    </xf>
    <xf numFmtId="37" fontId="4" fillId="0" borderId="17" xfId="22" applyNumberFormat="1" applyFont="1" applyBorder="1" applyAlignment="1">
      <alignment horizontal="center"/>
      <protection/>
    </xf>
    <xf numFmtId="37" fontId="2" fillId="0" borderId="9" xfId="22" applyNumberFormat="1" applyFont="1" applyBorder="1" quotePrefix="1">
      <alignment/>
      <protection/>
    </xf>
    <xf numFmtId="37" fontId="2" fillId="0" borderId="1" xfId="22" applyNumberFormat="1" applyFont="1" applyBorder="1">
      <alignment/>
      <protection/>
    </xf>
    <xf numFmtId="37" fontId="2" fillId="0" borderId="5" xfId="22" applyNumberFormat="1" applyFont="1" applyBorder="1">
      <alignment/>
      <protection/>
    </xf>
    <xf numFmtId="0" fontId="2" fillId="0" borderId="2" xfId="23" applyFont="1" applyBorder="1">
      <alignment/>
      <protection/>
    </xf>
    <xf numFmtId="37" fontId="2" fillId="0" borderId="0" xfId="22" applyNumberFormat="1" applyFont="1">
      <alignment/>
      <protection/>
    </xf>
    <xf numFmtId="37" fontId="2" fillId="0" borderId="12" xfId="22" applyNumberFormat="1" applyFont="1" applyBorder="1">
      <alignment/>
      <protection/>
    </xf>
    <xf numFmtId="37" fontId="2" fillId="0" borderId="19" xfId="22" applyNumberFormat="1" applyFont="1" applyBorder="1" applyAlignment="1">
      <alignment horizontal="left"/>
      <protection/>
    </xf>
    <xf numFmtId="0" fontId="2" fillId="0" borderId="13" xfId="23" applyFont="1" applyBorder="1">
      <alignment/>
      <protection/>
    </xf>
    <xf numFmtId="0" fontId="2" fillId="0" borderId="1" xfId="23" applyFont="1" applyBorder="1">
      <alignment/>
      <protection/>
    </xf>
    <xf numFmtId="37" fontId="4" fillId="0" borderId="1" xfId="22" applyNumberFormat="1" applyFont="1" applyBorder="1" applyAlignment="1">
      <alignment/>
      <protection/>
    </xf>
    <xf numFmtId="37" fontId="4" fillId="0" borderId="17" xfId="22" applyNumberFormat="1" applyFont="1" applyBorder="1" applyAlignment="1">
      <alignment/>
      <protection/>
    </xf>
    <xf numFmtId="37" fontId="4" fillId="0" borderId="18" xfId="22" applyNumberFormat="1" applyFont="1" applyBorder="1" applyAlignment="1">
      <alignment/>
      <protection/>
    </xf>
    <xf numFmtId="172" fontId="4" fillId="0" borderId="2" xfId="17" applyNumberFormat="1" applyFont="1" applyBorder="1" applyAlignment="1">
      <alignment/>
    </xf>
    <xf numFmtId="172" fontId="4" fillId="0" borderId="15" xfId="17" applyNumberFormat="1" applyFont="1" applyBorder="1" applyAlignment="1">
      <alignment/>
    </xf>
    <xf numFmtId="172" fontId="4" fillId="0" borderId="14" xfId="17" applyNumberFormat="1" applyFont="1" applyBorder="1" applyAlignment="1">
      <alignment/>
    </xf>
    <xf numFmtId="170" fontId="4" fillId="0" borderId="1" xfId="22" applyNumberFormat="1" applyFont="1" applyBorder="1" applyAlignment="1">
      <alignment horizontal="center" vertical="justify"/>
      <protection/>
    </xf>
    <xf numFmtId="0" fontId="1" fillId="0" borderId="9" xfId="0" applyFont="1" applyBorder="1" applyAlignment="1">
      <alignment horizontal="center" wrapText="1"/>
    </xf>
    <xf numFmtId="37" fontId="3" fillId="0" borderId="0" xfId="0" applyNumberFormat="1" applyFont="1" applyBorder="1" applyAlignment="1">
      <alignment/>
    </xf>
    <xf numFmtId="0" fontId="2" fillId="0" borderId="0" xfId="23" applyFont="1" applyBorder="1" applyAlignment="1">
      <alignment horizontal="center"/>
      <protection/>
    </xf>
    <xf numFmtId="0" fontId="2" fillId="0" borderId="11" xfId="23" applyFont="1" applyBorder="1" applyAlignment="1">
      <alignment horizontal="center"/>
      <protection/>
    </xf>
    <xf numFmtId="172" fontId="2" fillId="0" borderId="1" xfId="15" applyNumberFormat="1" applyFont="1" applyBorder="1" applyAlignment="1">
      <alignment horizontal="center" vertical="center"/>
    </xf>
    <xf numFmtId="174" fontId="2" fillId="0" borderId="9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43" fontId="4" fillId="0" borderId="2" xfId="17" applyNumberFormat="1" applyFont="1" applyBorder="1" applyAlignment="1">
      <alignment/>
    </xf>
    <xf numFmtId="43" fontId="4" fillId="0" borderId="15" xfId="17" applyNumberFormat="1" applyFont="1" applyBorder="1" applyAlignment="1">
      <alignment/>
    </xf>
    <xf numFmtId="43" fontId="4" fillId="0" borderId="14" xfId="17" applyNumberFormat="1" applyFont="1" applyBorder="1" applyAlignment="1">
      <alignment/>
    </xf>
    <xf numFmtId="43" fontId="4" fillId="0" borderId="1" xfId="22" applyNumberFormat="1" applyFont="1" applyBorder="1" applyAlignment="1">
      <alignment horizontal="right"/>
      <protection/>
    </xf>
    <xf numFmtId="43" fontId="4" fillId="0" borderId="17" xfId="22" applyNumberFormat="1" applyFont="1" applyBorder="1" applyAlignment="1">
      <alignment/>
      <protection/>
    </xf>
    <xf numFmtId="43" fontId="4" fillId="0" borderId="18" xfId="22" applyNumberFormat="1" applyFont="1" applyBorder="1" applyAlignment="1">
      <alignment/>
      <protection/>
    </xf>
    <xf numFmtId="191" fontId="4" fillId="0" borderId="1" xfId="22" applyNumberFormat="1" applyFont="1" applyBorder="1" applyAlignment="1">
      <alignment/>
      <protection/>
    </xf>
    <xf numFmtId="191" fontId="4" fillId="0" borderId="17" xfId="22" applyNumberFormat="1" applyFont="1" applyBorder="1" applyAlignment="1">
      <alignment/>
      <protection/>
    </xf>
    <xf numFmtId="191" fontId="4" fillId="0" borderId="18" xfId="22" applyNumberFormat="1" applyFont="1" applyBorder="1" applyAlignment="1">
      <alignment/>
      <protection/>
    </xf>
    <xf numFmtId="191" fontId="4" fillId="0" borderId="2" xfId="17" applyNumberFormat="1" applyFont="1" applyBorder="1" applyAlignment="1">
      <alignment/>
    </xf>
    <xf numFmtId="191" fontId="4" fillId="0" borderId="15" xfId="17" applyNumberFormat="1" applyFont="1" applyBorder="1" applyAlignment="1">
      <alignment/>
    </xf>
    <xf numFmtId="191" fontId="4" fillId="0" borderId="14" xfId="17" applyNumberFormat="1" applyFont="1" applyBorder="1" applyAlignment="1">
      <alignment/>
    </xf>
    <xf numFmtId="191" fontId="4" fillId="0" borderId="1" xfId="22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4" fontId="4" fillId="0" borderId="6" xfId="0" applyNumberFormat="1" applyFont="1" applyFill="1" applyBorder="1" applyAlignment="1">
      <alignment/>
    </xf>
    <xf numFmtId="14" fontId="7" fillId="0" borderId="6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4" fillId="0" borderId="1" xfId="22" applyNumberFormat="1" applyFont="1" applyBorder="1" applyAlignment="1">
      <alignment horizontal="center" vertical="justify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37" fontId="4" fillId="0" borderId="13" xfId="22" applyNumberFormat="1" applyFont="1" applyBorder="1" applyAlignment="1">
      <alignment horizontal="center"/>
      <protection/>
    </xf>
    <xf numFmtId="172" fontId="5" fillId="0" borderId="12" xfId="17" applyNumberFormat="1" applyFont="1" applyBorder="1" applyAlignment="1">
      <alignment horizontal="center" vertical="center"/>
    </xf>
    <xf numFmtId="172" fontId="5" fillId="0" borderId="19" xfId="17" applyNumberFormat="1" applyFont="1" applyBorder="1" applyAlignment="1">
      <alignment horizontal="center" vertical="center"/>
    </xf>
    <xf numFmtId="172" fontId="5" fillId="0" borderId="13" xfId="17" applyNumberFormat="1" applyFont="1" applyBorder="1" applyAlignment="1">
      <alignment horizontal="center" vertical="center"/>
    </xf>
    <xf numFmtId="172" fontId="5" fillId="0" borderId="12" xfId="17" applyNumberFormat="1" applyFont="1" applyBorder="1" applyAlignment="1">
      <alignment horizontal="center" wrapText="1"/>
    </xf>
    <xf numFmtId="172" fontId="5" fillId="0" borderId="19" xfId="17" applyNumberFormat="1" applyFont="1" applyBorder="1" applyAlignment="1">
      <alignment horizontal="center" wrapText="1"/>
    </xf>
    <xf numFmtId="172" fontId="5" fillId="0" borderId="13" xfId="17" applyNumberFormat="1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July 2004.</a:t>
          </a:r>
        </a:p>
      </xdr:txBody>
    </xdr:sp>
    <xdr:clientData/>
  </xdr:twoCellAnchor>
  <xdr:twoCellAnchor>
    <xdr:from>
      <xdr:col>1</xdr:col>
      <xdr:colOff>47625</xdr:colOff>
      <xdr:row>58</xdr:row>
      <xdr:rowOff>0</xdr:rowOff>
    </xdr:from>
    <xdr:to>
      <xdr:col>12</xdr:col>
      <xdr:colOff>0</xdr:colOff>
      <xdr:row>60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842010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133350</xdr:rowOff>
    </xdr:from>
    <xdr:to>
      <xdr:col>11</xdr:col>
      <xdr:colOff>142875</xdr:colOff>
      <xdr:row>62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448675"/>
          <a:ext cx="55911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2003.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85725</xdr:rowOff>
    </xdr:from>
    <xdr:to>
      <xdr:col>3</xdr:col>
      <xdr:colOff>66675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019300" y="158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85725</xdr:rowOff>
    </xdr:from>
    <xdr:to>
      <xdr:col>5</xdr:col>
      <xdr:colOff>790575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71950" y="1581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95250</xdr:rowOff>
    </xdr:from>
    <xdr:to>
      <xdr:col>7</xdr:col>
      <xdr:colOff>723900</xdr:colOff>
      <xdr:row>56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180975" y="8924925"/>
          <a:ext cx="61817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2003.</a:t>
          </a:r>
        </a:p>
      </xdr:txBody>
    </xdr:sp>
    <xdr:clientData/>
  </xdr:twoCellAnchor>
  <xdr:twoCellAnchor>
    <xdr:from>
      <xdr:col>2</xdr:col>
      <xdr:colOff>0</xdr:colOff>
      <xdr:row>29</xdr:row>
      <xdr:rowOff>85725</xdr:rowOff>
    </xdr:from>
    <xdr:to>
      <xdr:col>3</xdr:col>
      <xdr:colOff>66675</xdr:colOff>
      <xdr:row>29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2019300" y="49625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29</xdr:row>
      <xdr:rowOff>85725</xdr:rowOff>
    </xdr:from>
    <xdr:to>
      <xdr:col>5</xdr:col>
      <xdr:colOff>790575</xdr:colOff>
      <xdr:row>29</xdr:row>
      <xdr:rowOff>85725</xdr:rowOff>
    </xdr:to>
    <xdr:sp>
      <xdr:nvSpPr>
        <xdr:cNvPr id="5" name="Line 6"/>
        <xdr:cNvSpPr>
          <a:spLocks/>
        </xdr:cNvSpPr>
      </xdr:nvSpPr>
      <xdr:spPr>
        <a:xfrm>
          <a:off x="4171950" y="49625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104775</xdr:rowOff>
    </xdr:from>
    <xdr:to>
      <xdr:col>7</xdr:col>
      <xdr:colOff>57150</xdr:colOff>
      <xdr:row>58</xdr:row>
      <xdr:rowOff>104775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8943975"/>
          <a:ext cx="58959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2003.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114300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286750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s%20asst\sr%20-%20monthly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s%20asst\sr%20-%20monthly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showGridLines="0" tabSelected="1" zoomScale="90" zoomScaleNormal="90" workbookViewId="0" topLeftCell="A1">
      <selection activeCell="G21" sqref="G21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3" ht="15" customHeight="1">
      <c r="B1" s="12" t="s">
        <v>21</v>
      </c>
      <c r="C1"/>
    </row>
    <row r="2" spans="2:3" ht="12" customHeight="1">
      <c r="B2" s="16" t="s">
        <v>0</v>
      </c>
      <c r="C2"/>
    </row>
    <row r="3" spans="2:3" ht="7.5" customHeight="1">
      <c r="B3" s="13"/>
      <c r="C3"/>
    </row>
    <row r="4" spans="2:6" ht="12" customHeight="1">
      <c r="B4" s="7" t="s">
        <v>22</v>
      </c>
      <c r="E4" s="13"/>
      <c r="F4" s="23"/>
    </row>
    <row r="5" ht="13.5" customHeight="1"/>
    <row r="6" ht="13.5" customHeight="1">
      <c r="B6" s="14" t="s">
        <v>133</v>
      </c>
    </row>
    <row r="7" ht="13.5" customHeight="1">
      <c r="B7" s="14" t="s">
        <v>134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6</v>
      </c>
    </row>
    <row r="14" spans="2:5" ht="13.5" customHeight="1">
      <c r="B14" s="39" t="s">
        <v>135</v>
      </c>
      <c r="E14" s="180"/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206" t="s">
        <v>7</v>
      </c>
      <c r="F16" s="206"/>
      <c r="G16" s="206"/>
      <c r="H16" s="4"/>
      <c r="I16" s="206" t="s">
        <v>8</v>
      </c>
      <c r="J16" s="206"/>
      <c r="K16" s="206"/>
      <c r="L16" s="7"/>
    </row>
    <row r="17" spans="2:12" ht="13.5" customHeight="1">
      <c r="B17" s="8"/>
      <c r="C17" s="9"/>
      <c r="D17" s="17"/>
      <c r="E17" s="18" t="s">
        <v>9</v>
      </c>
      <c r="F17" s="18"/>
      <c r="G17" s="21" t="s">
        <v>10</v>
      </c>
      <c r="H17" s="21"/>
      <c r="I17" s="18" t="s">
        <v>9</v>
      </c>
      <c r="J17" s="18"/>
      <c r="K17" s="21" t="s">
        <v>10</v>
      </c>
      <c r="L17" s="7"/>
    </row>
    <row r="18" spans="2:12" ht="12.75" customHeight="1">
      <c r="B18" s="8"/>
      <c r="C18" s="9"/>
      <c r="D18" s="9"/>
      <c r="E18" s="18" t="s">
        <v>11</v>
      </c>
      <c r="F18" s="18"/>
      <c r="G18" s="21" t="s">
        <v>12</v>
      </c>
      <c r="H18" s="21"/>
      <c r="I18" s="18" t="s">
        <v>13</v>
      </c>
      <c r="J18" s="18"/>
      <c r="K18" s="21" t="s">
        <v>12</v>
      </c>
      <c r="L18" s="7"/>
    </row>
    <row r="19" spans="2:12" ht="12.75" customHeight="1">
      <c r="B19" s="8"/>
      <c r="C19" s="9"/>
      <c r="D19" s="9"/>
      <c r="E19" s="18"/>
      <c r="F19" s="18"/>
      <c r="G19" s="21" t="s">
        <v>11</v>
      </c>
      <c r="H19" s="21"/>
      <c r="I19" s="18"/>
      <c r="J19" s="18"/>
      <c r="K19" s="21" t="s">
        <v>14</v>
      </c>
      <c r="L19" s="7"/>
    </row>
    <row r="20" spans="5:12" ht="12.75" customHeight="1">
      <c r="E20" s="19" t="s">
        <v>131</v>
      </c>
      <c r="F20" s="19"/>
      <c r="G20" s="19" t="s">
        <v>132</v>
      </c>
      <c r="H20" s="19"/>
      <c r="I20" s="19" t="s">
        <v>131</v>
      </c>
      <c r="J20" s="19"/>
      <c r="K20" s="19" t="s">
        <v>132</v>
      </c>
      <c r="L20" s="7"/>
    </row>
    <row r="21" spans="2:11" s="3" customFormat="1" ht="12.75" customHeight="1">
      <c r="B21" s="89"/>
      <c r="C21" s="181"/>
      <c r="D21" s="181"/>
      <c r="E21" s="19" t="s">
        <v>15</v>
      </c>
      <c r="F21" s="19"/>
      <c r="G21" s="19" t="s">
        <v>15</v>
      </c>
      <c r="H21" s="19"/>
      <c r="I21" s="19" t="s">
        <v>15</v>
      </c>
      <c r="J21" s="19"/>
      <c r="K21" s="19" t="s">
        <v>15</v>
      </c>
    </row>
    <row r="22" spans="3:11" ht="10.5" customHeight="1">
      <c r="C22" s="10"/>
      <c r="D22" s="10"/>
      <c r="E22" s="20"/>
      <c r="F22" s="19"/>
      <c r="G22" s="183" t="s">
        <v>143</v>
      </c>
      <c r="H22" s="19"/>
      <c r="I22" s="20"/>
      <c r="J22" s="19"/>
      <c r="K22" s="183"/>
    </row>
    <row r="23" spans="2:11" s="24" customFormat="1" ht="9.75" customHeight="1">
      <c r="B23" s="25"/>
      <c r="C23" s="26"/>
      <c r="D23" s="26"/>
      <c r="E23" s="28"/>
      <c r="F23" s="27"/>
      <c r="G23" s="28"/>
      <c r="H23" s="27"/>
      <c r="I23" s="28"/>
      <c r="J23" s="27"/>
      <c r="K23" s="28"/>
    </row>
    <row r="24" spans="2:11" s="24" customFormat="1" ht="13.5" customHeight="1">
      <c r="B24" s="29"/>
      <c r="C24" s="26" t="s">
        <v>1</v>
      </c>
      <c r="D24" s="26"/>
      <c r="E24" s="27">
        <v>46920</v>
      </c>
      <c r="F24" s="27"/>
      <c r="G24" s="27">
        <v>31552</v>
      </c>
      <c r="H24" s="27"/>
      <c r="I24" s="27">
        <v>151941</v>
      </c>
      <c r="J24" s="27"/>
      <c r="K24" s="27">
        <v>104720</v>
      </c>
    </row>
    <row r="25" spans="2:11" s="24" customFormat="1" ht="9" customHeight="1">
      <c r="B25" s="25"/>
      <c r="C25" s="26"/>
      <c r="D25" s="26"/>
      <c r="E25" s="27"/>
      <c r="F25" s="27"/>
      <c r="G25" s="27"/>
      <c r="H25" s="27"/>
      <c r="I25" s="27"/>
      <c r="J25" s="27"/>
      <c r="K25" s="27"/>
    </row>
    <row r="26" spans="2:11" s="24" customFormat="1" ht="13.5" customHeight="1">
      <c r="B26" s="29"/>
      <c r="C26" s="26" t="s">
        <v>16</v>
      </c>
      <c r="D26" s="26"/>
      <c r="E26" s="30">
        <v>-40504</v>
      </c>
      <c r="F26" s="30"/>
      <c r="G26" s="30">
        <v>-26997</v>
      </c>
      <c r="H26" s="27"/>
      <c r="I26" s="27">
        <v>-131580</v>
      </c>
      <c r="J26" s="30"/>
      <c r="K26" s="27">
        <v>-90236</v>
      </c>
    </row>
    <row r="27" spans="2:11" s="24" customFormat="1" ht="9" customHeight="1">
      <c r="B27" s="25"/>
      <c r="C27" s="26"/>
      <c r="D27" s="26"/>
      <c r="E27" s="27"/>
      <c r="F27" s="27"/>
      <c r="G27" s="27"/>
      <c r="H27" s="27"/>
      <c r="I27" s="27"/>
      <c r="J27" s="27"/>
      <c r="K27" s="27"/>
    </row>
    <row r="28" spans="2:11" s="24" customFormat="1" ht="13.5" customHeight="1">
      <c r="B28" s="29"/>
      <c r="C28" s="26" t="s">
        <v>80</v>
      </c>
      <c r="D28" s="26"/>
      <c r="E28" s="27">
        <v>169</v>
      </c>
      <c r="F28" s="27"/>
      <c r="G28" s="27">
        <v>259</v>
      </c>
      <c r="H28" s="27"/>
      <c r="I28" s="27">
        <v>882</v>
      </c>
      <c r="J28" s="27"/>
      <c r="K28" s="27">
        <v>844</v>
      </c>
    </row>
    <row r="29" spans="2:11" s="24" customFormat="1" ht="6" customHeight="1">
      <c r="B29" s="25"/>
      <c r="C29" s="26"/>
      <c r="D29" s="26"/>
      <c r="E29" s="31"/>
      <c r="F29" s="27"/>
      <c r="G29" s="31"/>
      <c r="H29" s="27"/>
      <c r="I29" s="31"/>
      <c r="J29" s="27"/>
      <c r="K29" s="31"/>
    </row>
    <row r="30" spans="2:11" s="24" customFormat="1" ht="6" customHeight="1">
      <c r="B30" s="25"/>
      <c r="C30" s="26"/>
      <c r="D30" s="26"/>
      <c r="E30" s="27"/>
      <c r="F30" s="27"/>
      <c r="G30" s="27"/>
      <c r="H30" s="27"/>
      <c r="I30" s="27"/>
      <c r="J30" s="27"/>
      <c r="K30" s="27"/>
    </row>
    <row r="31" spans="2:11" s="24" customFormat="1" ht="13.5" customHeight="1">
      <c r="B31" s="25"/>
      <c r="C31" s="26" t="s">
        <v>2</v>
      </c>
      <c r="D31" s="26"/>
      <c r="E31" s="27">
        <f>SUM(E24:E29)</f>
        <v>6585</v>
      </c>
      <c r="F31" s="27"/>
      <c r="G31" s="27">
        <f>SUM(G24:G29)</f>
        <v>4814</v>
      </c>
      <c r="H31" s="27"/>
      <c r="I31" s="27">
        <f>SUM(I24:I29)</f>
        <v>21243</v>
      </c>
      <c r="J31" s="27"/>
      <c r="K31" s="27">
        <f>SUM(K24:K29)</f>
        <v>15328</v>
      </c>
    </row>
    <row r="32" spans="2:11" s="24" customFormat="1" ht="9" customHeight="1">
      <c r="B32" s="25"/>
      <c r="C32" s="26"/>
      <c r="D32" s="26"/>
      <c r="E32" s="27"/>
      <c r="F32" s="27"/>
      <c r="G32" s="27"/>
      <c r="H32" s="27"/>
      <c r="I32" s="27"/>
      <c r="J32" s="27"/>
      <c r="K32" s="27"/>
    </row>
    <row r="33" spans="2:11" s="24" customFormat="1" ht="13.5" customHeight="1">
      <c r="B33" s="29"/>
      <c r="C33" s="26" t="s">
        <v>17</v>
      </c>
      <c r="D33" s="26"/>
      <c r="E33" s="27">
        <v>-604</v>
      </c>
      <c r="F33" s="27"/>
      <c r="G33" s="27">
        <v>-646</v>
      </c>
      <c r="H33" s="27"/>
      <c r="I33" s="27">
        <v>-2504</v>
      </c>
      <c r="J33" s="27"/>
      <c r="K33" s="27">
        <v>-1561</v>
      </c>
    </row>
    <row r="34" spans="2:11" s="24" customFormat="1" ht="9" customHeight="1">
      <c r="B34" s="25"/>
      <c r="C34" s="26"/>
      <c r="D34" s="26"/>
      <c r="E34" s="27"/>
      <c r="F34" s="27"/>
      <c r="G34" s="27"/>
      <c r="H34" s="27"/>
      <c r="I34" s="27"/>
      <c r="J34" s="27"/>
      <c r="K34" s="27"/>
    </row>
    <row r="35" spans="2:11" s="24" customFormat="1" ht="13.5" customHeight="1">
      <c r="B35" s="29"/>
      <c r="C35" s="26" t="s">
        <v>50</v>
      </c>
      <c r="D35" s="26"/>
      <c r="E35" s="27">
        <v>0</v>
      </c>
      <c r="F35" s="27"/>
      <c r="G35" s="27">
        <v>0</v>
      </c>
      <c r="H35" s="27"/>
      <c r="I35" s="27">
        <v>0</v>
      </c>
      <c r="J35" s="27"/>
      <c r="K35" s="27">
        <f>G35</f>
        <v>0</v>
      </c>
    </row>
    <row r="36" spans="2:11" s="24" customFormat="1" ht="6" customHeight="1">
      <c r="B36" s="25"/>
      <c r="C36" s="26"/>
      <c r="D36" s="26"/>
      <c r="E36" s="31"/>
      <c r="F36" s="27"/>
      <c r="G36" s="31"/>
      <c r="H36" s="27"/>
      <c r="I36" s="31"/>
      <c r="J36" s="27"/>
      <c r="K36" s="31"/>
    </row>
    <row r="37" spans="2:11" s="24" customFormat="1" ht="6" customHeight="1">
      <c r="B37" s="25"/>
      <c r="C37" s="26"/>
      <c r="D37" s="26"/>
      <c r="E37" s="27"/>
      <c r="F37" s="27"/>
      <c r="G37" s="27"/>
      <c r="H37" s="27"/>
      <c r="I37" s="27"/>
      <c r="J37" s="27"/>
      <c r="K37" s="27"/>
    </row>
    <row r="38" spans="2:11" s="24" customFormat="1" ht="13.5" customHeight="1">
      <c r="B38" s="25"/>
      <c r="C38" s="26" t="s">
        <v>18</v>
      </c>
      <c r="D38" s="26"/>
      <c r="E38" s="27">
        <f>SUM(E31:E36)</f>
        <v>5981</v>
      </c>
      <c r="F38" s="27"/>
      <c r="G38" s="27">
        <f>SUM(G31:G36)</f>
        <v>4168</v>
      </c>
      <c r="H38" s="27"/>
      <c r="I38" s="27">
        <f>SUM(I31:I36)</f>
        <v>18739</v>
      </c>
      <c r="J38" s="27"/>
      <c r="K38" s="27">
        <f>SUM(K31:K36)</f>
        <v>13767</v>
      </c>
    </row>
    <row r="39" spans="2:11" s="24" customFormat="1" ht="9" customHeight="1">
      <c r="B39" s="25"/>
      <c r="C39" s="26"/>
      <c r="D39" s="26"/>
      <c r="E39" s="27"/>
      <c r="F39" s="27"/>
      <c r="G39" s="27"/>
      <c r="H39" s="27"/>
      <c r="I39" s="27"/>
      <c r="J39" s="27"/>
      <c r="K39" s="27"/>
    </row>
    <row r="40" spans="2:11" s="24" customFormat="1" ht="13.5" customHeight="1">
      <c r="B40" s="25"/>
      <c r="C40" s="26" t="s">
        <v>3</v>
      </c>
      <c r="D40" s="26"/>
      <c r="E40" s="27">
        <v>-1197</v>
      </c>
      <c r="F40" s="27"/>
      <c r="G40" s="27">
        <v>-1186</v>
      </c>
      <c r="H40" s="27"/>
      <c r="I40" s="27">
        <v>-4269</v>
      </c>
      <c r="J40" s="27"/>
      <c r="K40" s="27">
        <v>-2680</v>
      </c>
    </row>
    <row r="41" spans="2:11" s="24" customFormat="1" ht="6" customHeight="1">
      <c r="B41" s="25"/>
      <c r="C41" s="26"/>
      <c r="D41" s="26"/>
      <c r="E41" s="31"/>
      <c r="F41" s="27"/>
      <c r="G41" s="31"/>
      <c r="H41" s="27"/>
      <c r="I41" s="31"/>
      <c r="J41" s="27"/>
      <c r="K41" s="31"/>
    </row>
    <row r="42" spans="2:11" s="24" customFormat="1" ht="6" customHeight="1">
      <c r="B42" s="25"/>
      <c r="C42" s="26"/>
      <c r="D42" s="26"/>
      <c r="E42" s="27"/>
      <c r="F42" s="27"/>
      <c r="G42" s="27"/>
      <c r="H42" s="27"/>
      <c r="I42" s="27"/>
      <c r="J42" s="27"/>
      <c r="K42" s="27"/>
    </row>
    <row r="43" spans="2:11" s="24" customFormat="1" ht="13.5" customHeight="1">
      <c r="B43" s="25"/>
      <c r="C43" s="26" t="s">
        <v>19</v>
      </c>
      <c r="D43" s="26"/>
      <c r="E43" s="32">
        <f>SUM(E38:E41)</f>
        <v>4784</v>
      </c>
      <c r="F43" s="32"/>
      <c r="G43" s="32">
        <f>SUM(G38:G41)</f>
        <v>2982</v>
      </c>
      <c r="H43" s="32"/>
      <c r="I43" s="32">
        <f>SUM(I38:I41)</f>
        <v>14470</v>
      </c>
      <c r="J43" s="32"/>
      <c r="K43" s="32">
        <f>SUM(K38:K41)</f>
        <v>11087</v>
      </c>
    </row>
    <row r="44" spans="2:11" s="24" customFormat="1" ht="9" customHeight="1">
      <c r="B44" s="25"/>
      <c r="C44" s="26"/>
      <c r="D44" s="26"/>
      <c r="E44" s="32"/>
      <c r="F44" s="32"/>
      <c r="G44" s="32"/>
      <c r="H44" s="32"/>
      <c r="I44" s="32"/>
      <c r="J44" s="32"/>
      <c r="K44" s="32"/>
    </row>
    <row r="45" spans="2:11" s="24" customFormat="1" ht="13.5" customHeight="1">
      <c r="B45" s="25"/>
      <c r="C45" s="26" t="s">
        <v>20</v>
      </c>
      <c r="D45" s="26"/>
      <c r="E45" s="27">
        <v>-472</v>
      </c>
      <c r="F45" s="27"/>
      <c r="G45" s="27">
        <v>-305</v>
      </c>
      <c r="H45" s="27"/>
      <c r="I45" s="27">
        <v>-1544</v>
      </c>
      <c r="J45" s="27"/>
      <c r="K45" s="27">
        <v>-981</v>
      </c>
    </row>
    <row r="46" spans="2:11" s="24" customFormat="1" ht="6" customHeight="1">
      <c r="B46" s="25"/>
      <c r="C46" s="26"/>
      <c r="D46" s="26"/>
      <c r="E46" s="27"/>
      <c r="F46" s="27"/>
      <c r="G46" s="27"/>
      <c r="H46" s="27"/>
      <c r="I46" s="27"/>
      <c r="J46" s="27"/>
      <c r="K46" s="27"/>
    </row>
    <row r="47" spans="2:11" s="24" customFormat="1" ht="6" customHeight="1">
      <c r="B47" s="25"/>
      <c r="C47" s="26"/>
      <c r="D47" s="26"/>
      <c r="E47" s="28"/>
      <c r="F47" s="27"/>
      <c r="G47" s="28"/>
      <c r="H47" s="27"/>
      <c r="I47" s="28"/>
      <c r="J47" s="27"/>
      <c r="K47" s="28"/>
    </row>
    <row r="48" spans="2:11" s="24" customFormat="1" ht="13.5" customHeight="1" thickBot="1">
      <c r="B48" s="25"/>
      <c r="C48" s="26" t="s">
        <v>51</v>
      </c>
      <c r="D48" s="26"/>
      <c r="E48" s="33">
        <f>SUM(E43:E46)</f>
        <v>4312</v>
      </c>
      <c r="F48" s="27"/>
      <c r="G48" s="33">
        <f>SUM(G43:G46)</f>
        <v>2677</v>
      </c>
      <c r="H48" s="27"/>
      <c r="I48" s="33">
        <f>SUM(I43:I46)</f>
        <v>12926</v>
      </c>
      <c r="J48" s="27"/>
      <c r="K48" s="33">
        <f>SUM(K43:K46)</f>
        <v>10106</v>
      </c>
    </row>
    <row r="49" spans="2:11" s="24" customFormat="1" ht="9" customHeight="1" thickTop="1">
      <c r="B49" s="25"/>
      <c r="C49" s="26"/>
      <c r="D49" s="26"/>
      <c r="E49" s="27"/>
      <c r="F49" s="27"/>
      <c r="G49" s="27"/>
      <c r="H49" s="27"/>
      <c r="I49" s="27"/>
      <c r="J49" s="27"/>
      <c r="K49" s="27"/>
    </row>
    <row r="50" spans="2:11" s="24" customFormat="1" ht="13.5" customHeight="1">
      <c r="B50" s="25"/>
      <c r="C50" s="26" t="s">
        <v>4</v>
      </c>
      <c r="D50" s="26"/>
      <c r="E50" s="27"/>
      <c r="F50" s="27"/>
      <c r="G50" s="27"/>
      <c r="H50" s="27"/>
      <c r="I50" s="27"/>
      <c r="J50" s="27"/>
      <c r="K50" s="27"/>
    </row>
    <row r="51" spans="2:11" s="24" customFormat="1" ht="13.5" customHeight="1">
      <c r="B51" s="25"/>
      <c r="C51" s="26"/>
      <c r="D51" s="34" t="s">
        <v>23</v>
      </c>
      <c r="E51" s="30">
        <f>SUM(4312/42886)*100</f>
        <v>10.054563260737769</v>
      </c>
      <c r="F51" s="107"/>
      <c r="G51" s="30">
        <f>SUM(2677/42562*100)</f>
        <v>6.28964804285513</v>
      </c>
      <c r="H51" s="107"/>
      <c r="I51" s="30">
        <v>30</v>
      </c>
      <c r="J51" s="107"/>
      <c r="K51" s="30">
        <v>24</v>
      </c>
    </row>
    <row r="52" spans="2:11" s="24" customFormat="1" ht="13.5" customHeight="1">
      <c r="B52" s="25"/>
      <c r="C52" s="26"/>
      <c r="D52" s="34" t="s">
        <v>24</v>
      </c>
      <c r="E52" s="30">
        <f>SUM(4312/43229*100)</f>
        <v>9.974785444955932</v>
      </c>
      <c r="F52" s="107"/>
      <c r="G52" s="30">
        <f>SUM(2677/42653*100)</f>
        <v>6.276229104635078</v>
      </c>
      <c r="H52" s="107"/>
      <c r="I52" s="30">
        <v>30</v>
      </c>
      <c r="J52" s="107"/>
      <c r="K52" s="30">
        <v>24</v>
      </c>
    </row>
    <row r="53" spans="2:11" s="24" customFormat="1" ht="6" customHeight="1" thickBot="1">
      <c r="B53" s="25"/>
      <c r="C53" s="26"/>
      <c r="D53" s="34"/>
      <c r="E53" s="33"/>
      <c r="F53" s="27"/>
      <c r="G53" s="33"/>
      <c r="H53" s="27"/>
      <c r="I53" s="33"/>
      <c r="J53" s="27"/>
      <c r="K53" s="33"/>
    </row>
    <row r="54" spans="3:11" ht="9.75" customHeight="1" thickTop="1">
      <c r="C54" s="11"/>
      <c r="D54" s="11"/>
      <c r="E54" s="22"/>
      <c r="F54" s="22"/>
      <c r="G54" s="22"/>
      <c r="H54" s="22"/>
      <c r="I54" s="22"/>
      <c r="J54" s="22"/>
      <c r="K54" s="22"/>
    </row>
    <row r="55" spans="3:11" ht="13.5" customHeight="1">
      <c r="C55" s="11"/>
      <c r="D55" s="11"/>
      <c r="E55" s="22"/>
      <c r="F55" s="22"/>
      <c r="G55" s="22"/>
      <c r="H55" s="22"/>
      <c r="I55" s="22"/>
      <c r="J55" s="22"/>
      <c r="K55" s="22"/>
    </row>
    <row r="56" spans="3:11" ht="13.5" customHeight="1">
      <c r="C56" s="11"/>
      <c r="D56" s="11"/>
      <c r="E56" s="22"/>
      <c r="F56" s="22"/>
      <c r="G56" s="22"/>
      <c r="H56" s="22"/>
      <c r="I56" s="22"/>
      <c r="J56" s="22"/>
      <c r="K56" s="22"/>
    </row>
    <row r="57" spans="3:11" ht="13.5" customHeight="1">
      <c r="C57" s="11"/>
      <c r="D57" s="11"/>
      <c r="E57" s="22"/>
      <c r="F57" s="22"/>
      <c r="G57" s="22"/>
      <c r="H57" s="22"/>
      <c r="I57" s="22"/>
      <c r="J57" s="22"/>
      <c r="K57" s="22"/>
    </row>
    <row r="58" ht="13.5" customHeight="1"/>
    <row r="59" ht="13.5" customHeight="1"/>
    <row r="60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="90" zoomScaleNormal="90" workbookViewId="0" topLeftCell="A38">
      <selection activeCell="C67" sqref="C67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2" width="7.7109375" style="36" customWidth="1"/>
    <col min="13" max="16384" width="5.8515625" style="36" customWidth="1"/>
  </cols>
  <sheetData>
    <row r="1" spans="2:8" s="2" customFormat="1" ht="15" customHeight="1">
      <c r="B1" s="12" t="s">
        <v>21</v>
      </c>
      <c r="C1"/>
      <c r="E1" s="3"/>
      <c r="F1" s="3"/>
      <c r="H1" s="3"/>
    </row>
    <row r="2" spans="2:8" s="2" customFormat="1" ht="12.75" customHeight="1">
      <c r="B2" s="16" t="s">
        <v>0</v>
      </c>
      <c r="C2"/>
      <c r="E2" s="3"/>
      <c r="F2" s="3"/>
      <c r="H2" s="3"/>
    </row>
    <row r="3" spans="2:8" s="2" customFormat="1" ht="9.75" customHeight="1">
      <c r="B3" s="13"/>
      <c r="C3"/>
      <c r="E3" s="3"/>
      <c r="F3" s="3"/>
      <c r="H3" s="3"/>
    </row>
    <row r="4" spans="2:8" s="2" customFormat="1" ht="12.75" customHeight="1">
      <c r="B4" s="7" t="s">
        <v>22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81</v>
      </c>
      <c r="C6" s="7"/>
    </row>
    <row r="7" spans="2:3" ht="14.25">
      <c r="B7" s="39" t="s">
        <v>137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5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25</v>
      </c>
      <c r="G10" s="44"/>
      <c r="H10" s="53"/>
      <c r="I10" s="53"/>
      <c r="J10" s="44" t="s">
        <v>26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27</v>
      </c>
      <c r="G11" s="44"/>
      <c r="H11" s="53"/>
      <c r="I11" s="53"/>
      <c r="J11" s="44" t="s">
        <v>28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136</v>
      </c>
      <c r="G12" s="47"/>
      <c r="H12" s="53"/>
      <c r="I12" s="55"/>
      <c r="J12" s="47" t="s">
        <v>110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15</v>
      </c>
      <c r="G13" s="46"/>
      <c r="H13" s="53"/>
      <c r="I13" s="53"/>
      <c r="J13" s="46" t="s">
        <v>15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37</v>
      </c>
      <c r="C15" s="48"/>
      <c r="D15" s="51"/>
      <c r="E15" s="51"/>
      <c r="F15" s="59">
        <v>111416</v>
      </c>
      <c r="G15" s="59"/>
      <c r="H15" s="60"/>
      <c r="I15" s="60"/>
      <c r="J15" s="59">
        <v>87520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38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49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39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40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30</v>
      </c>
      <c r="D24" s="51"/>
      <c r="E24" s="51"/>
      <c r="F24" s="62">
        <v>1873</v>
      </c>
      <c r="G24" s="59"/>
      <c r="H24" s="60"/>
      <c r="I24" s="60"/>
      <c r="J24" s="62">
        <v>4204</v>
      </c>
    </row>
    <row r="25" spans="1:10" s="40" customFormat="1" ht="12.75" customHeight="1">
      <c r="A25" s="25"/>
      <c r="B25" s="48"/>
      <c r="C25" s="48" t="s">
        <v>29</v>
      </c>
      <c r="D25" s="51"/>
      <c r="E25" s="51"/>
      <c r="F25" s="63">
        <v>6293</v>
      </c>
      <c r="G25" s="59"/>
      <c r="H25" s="60"/>
      <c r="I25" s="60"/>
      <c r="J25" s="63">
        <v>5275</v>
      </c>
    </row>
    <row r="26" spans="1:10" s="40" customFormat="1" ht="12.75" customHeight="1">
      <c r="A26" s="25"/>
      <c r="B26" s="48"/>
      <c r="C26" s="48" t="s">
        <v>69</v>
      </c>
      <c r="D26" s="51"/>
      <c r="E26" s="51"/>
      <c r="F26" s="63">
        <v>37528</v>
      </c>
      <c r="G26" s="59"/>
      <c r="H26" s="60"/>
      <c r="I26" s="60"/>
      <c r="J26" s="63">
        <v>24897</v>
      </c>
    </row>
    <row r="27" spans="1:10" s="40" customFormat="1" ht="12.75" customHeight="1">
      <c r="A27" s="25"/>
      <c r="B27" s="48"/>
      <c r="C27" s="48" t="s">
        <v>70</v>
      </c>
      <c r="D27" s="51"/>
      <c r="E27" s="51"/>
      <c r="F27" s="63">
        <v>623</v>
      </c>
      <c r="G27" s="59"/>
      <c r="H27" s="60"/>
      <c r="I27" s="60"/>
      <c r="J27" s="63">
        <v>834</v>
      </c>
    </row>
    <row r="28" spans="1:10" s="40" customFormat="1" ht="12.75" customHeight="1">
      <c r="A28" s="25"/>
      <c r="B28" s="48"/>
      <c r="C28" s="48" t="s">
        <v>36</v>
      </c>
      <c r="D28" s="51"/>
      <c r="E28" s="51"/>
      <c r="F28" s="63">
        <v>39143</v>
      </c>
      <c r="G28" s="59"/>
      <c r="H28" s="60"/>
      <c r="I28" s="60"/>
      <c r="J28" s="63">
        <v>36418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85460</v>
      </c>
      <c r="G29" s="59"/>
      <c r="H29" s="60"/>
      <c r="I29" s="60"/>
      <c r="J29" s="64">
        <f>SUM(J24:J28)</f>
        <v>71628</v>
      </c>
    </row>
    <row r="30" spans="1:10" s="40" customFormat="1" ht="13.5" customHeight="1">
      <c r="A30" s="29"/>
      <c r="B30" s="48" t="s">
        <v>41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71</v>
      </c>
      <c r="D31" s="51"/>
      <c r="E31" s="51"/>
      <c r="F31" s="62">
        <v>29253</v>
      </c>
      <c r="G31" s="59"/>
      <c r="H31" s="60"/>
      <c r="I31" s="60"/>
      <c r="J31" s="62">
        <v>15919</v>
      </c>
    </row>
    <row r="32" spans="1:10" s="40" customFormat="1" ht="12.75" customHeight="1">
      <c r="A32" s="25"/>
      <c r="B32" s="48"/>
      <c r="C32" s="48" t="s">
        <v>31</v>
      </c>
      <c r="D32" s="51"/>
      <c r="E32" s="51"/>
      <c r="F32" s="63">
        <v>3711</v>
      </c>
      <c r="G32" s="59"/>
      <c r="H32" s="60"/>
      <c r="I32" s="60"/>
      <c r="J32" s="63">
        <v>1980</v>
      </c>
    </row>
    <row r="33" spans="1:10" s="40" customFormat="1" ht="12.75" customHeight="1">
      <c r="A33" s="25"/>
      <c r="B33" s="48"/>
      <c r="C33" s="48" t="s">
        <v>32</v>
      </c>
      <c r="D33" s="51"/>
      <c r="E33" s="51"/>
      <c r="F33" s="63">
        <v>18192</v>
      </c>
      <c r="G33" s="59"/>
      <c r="H33" s="60"/>
      <c r="I33" s="60"/>
      <c r="J33" s="63">
        <v>19013</v>
      </c>
    </row>
    <row r="34" spans="1:10" s="40" customFormat="1" ht="12.75" customHeight="1">
      <c r="A34" s="25"/>
      <c r="B34" s="48"/>
      <c r="C34" s="48" t="s">
        <v>112</v>
      </c>
      <c r="D34" s="51"/>
      <c r="E34" s="51"/>
      <c r="F34" s="63">
        <v>2989</v>
      </c>
      <c r="G34" s="59"/>
      <c r="H34" s="60"/>
      <c r="I34" s="60"/>
      <c r="J34" s="63">
        <v>2372</v>
      </c>
    </row>
    <row r="35" spans="1:10" s="40" customFormat="1" ht="13.5" customHeight="1">
      <c r="A35" s="25"/>
      <c r="B35" s="48"/>
      <c r="C35" s="48"/>
      <c r="D35" s="51"/>
      <c r="E35" s="51"/>
      <c r="F35" s="64">
        <f>SUM(F31:F34)</f>
        <v>54145</v>
      </c>
      <c r="G35" s="59"/>
      <c r="H35" s="60"/>
      <c r="I35" s="60"/>
      <c r="J35" s="64">
        <f>SUM(J31:J34)</f>
        <v>39284</v>
      </c>
    </row>
    <row r="36" spans="1:10" s="40" customFormat="1" ht="15.75" customHeight="1">
      <c r="A36" s="29"/>
      <c r="B36" s="48" t="s">
        <v>42</v>
      </c>
      <c r="C36" s="48"/>
      <c r="D36" s="51"/>
      <c r="E36" s="51"/>
      <c r="F36" s="61">
        <f>+F29-F35</f>
        <v>31315</v>
      </c>
      <c r="G36" s="61"/>
      <c r="H36" s="60"/>
      <c r="I36" s="60"/>
      <c r="J36" s="61">
        <f>+J29-J35</f>
        <v>32344</v>
      </c>
    </row>
    <row r="37" spans="1:10" s="40" customFormat="1" ht="15.75" customHeight="1" thickBot="1">
      <c r="A37" s="25"/>
      <c r="B37" s="48"/>
      <c r="C37" s="48"/>
      <c r="D37" s="51"/>
      <c r="E37" s="51"/>
      <c r="F37" s="65">
        <f>+F15+F36</f>
        <v>142731</v>
      </c>
      <c r="G37" s="59"/>
      <c r="H37" s="60"/>
      <c r="I37" s="60"/>
      <c r="J37" s="65">
        <f>+J15+J36</f>
        <v>119864</v>
      </c>
    </row>
    <row r="38" spans="1:10" s="40" customFormat="1" ht="6.75" customHeight="1" thickTop="1">
      <c r="A38" s="25"/>
      <c r="B38" s="48"/>
      <c r="C38" s="48"/>
      <c r="D38" s="51"/>
      <c r="E38" s="51"/>
      <c r="F38" s="61"/>
      <c r="G38" s="61"/>
      <c r="H38" s="60"/>
      <c r="I38" s="60"/>
      <c r="J38" s="61"/>
    </row>
    <row r="39" spans="1:10" s="40" customFormat="1" ht="13.5" customHeight="1">
      <c r="A39" s="29"/>
      <c r="B39" s="48" t="s">
        <v>44</v>
      </c>
      <c r="C39" s="48"/>
      <c r="D39" s="51"/>
      <c r="E39" s="51"/>
      <c r="F39" s="61"/>
      <c r="G39" s="61"/>
      <c r="H39" s="60"/>
      <c r="I39" s="60"/>
      <c r="J39" s="61"/>
    </row>
    <row r="40" spans="1:10" s="40" customFormat="1" ht="6" customHeight="1">
      <c r="A40" s="25"/>
      <c r="B40" s="48"/>
      <c r="C40" s="48"/>
      <c r="D40" s="51"/>
      <c r="E40" s="51"/>
      <c r="F40" s="61"/>
      <c r="G40" s="61"/>
      <c r="H40" s="60"/>
      <c r="I40" s="60"/>
      <c r="J40" s="61"/>
    </row>
    <row r="41" spans="1:10" s="40" customFormat="1" ht="15" customHeight="1">
      <c r="A41" s="25"/>
      <c r="B41" s="48" t="s">
        <v>43</v>
      </c>
      <c r="C41" s="48"/>
      <c r="D41" s="51"/>
      <c r="E41" s="51"/>
      <c r="F41" s="61">
        <v>42996</v>
      </c>
      <c r="G41" s="61"/>
      <c r="H41" s="60"/>
      <c r="I41" s="60"/>
      <c r="J41" s="61">
        <v>42667</v>
      </c>
    </row>
    <row r="42" spans="1:10" s="40" customFormat="1" ht="6.75" customHeight="1">
      <c r="A42" s="25"/>
      <c r="B42" s="48"/>
      <c r="C42" s="48"/>
      <c r="D42" s="51"/>
      <c r="E42" s="51"/>
      <c r="F42" s="61"/>
      <c r="G42" s="61"/>
      <c r="H42" s="60"/>
      <c r="I42" s="60"/>
      <c r="J42" s="61"/>
    </row>
    <row r="43" spans="1:10" s="40" customFormat="1" ht="13.5" customHeight="1">
      <c r="A43" s="25"/>
      <c r="B43" s="48" t="s">
        <v>45</v>
      </c>
      <c r="C43" s="48"/>
      <c r="D43" s="51"/>
      <c r="E43" s="51"/>
      <c r="F43" s="61"/>
      <c r="G43" s="61"/>
      <c r="H43" s="60"/>
      <c r="I43" s="60"/>
      <c r="J43" s="61"/>
    </row>
    <row r="44" spans="1:10" s="40" customFormat="1" ht="12.75" customHeight="1">
      <c r="A44" s="25"/>
      <c r="B44" s="48"/>
      <c r="C44" s="48" t="s">
        <v>5</v>
      </c>
      <c r="D44" s="51"/>
      <c r="E44" s="51"/>
      <c r="F44" s="61">
        <v>8505</v>
      </c>
      <c r="G44" s="61"/>
      <c r="H44" s="60"/>
      <c r="I44" s="60"/>
      <c r="J44" s="61">
        <v>3804</v>
      </c>
    </row>
    <row r="45" spans="1:10" s="40" customFormat="1" ht="12.75" customHeight="1">
      <c r="A45" s="25"/>
      <c r="B45" s="48"/>
      <c r="C45" s="48" t="s">
        <v>34</v>
      </c>
      <c r="D45" s="51"/>
      <c r="E45" s="51"/>
      <c r="F45" s="61">
        <v>56012</v>
      </c>
      <c r="G45" s="61"/>
      <c r="H45" s="60"/>
      <c r="I45" s="60"/>
      <c r="J45" s="61">
        <v>43836</v>
      </c>
    </row>
    <row r="46" spans="1:10" s="40" customFormat="1" ht="6.75" customHeight="1">
      <c r="A46" s="25"/>
      <c r="B46" s="48"/>
      <c r="C46" s="48"/>
      <c r="D46" s="51"/>
      <c r="E46" s="51"/>
      <c r="F46" s="61"/>
      <c r="G46" s="61"/>
      <c r="H46" s="60"/>
      <c r="I46" s="60"/>
      <c r="J46" s="61"/>
    </row>
    <row r="47" spans="1:10" s="40" customFormat="1" ht="13.5" customHeight="1">
      <c r="A47" s="29"/>
      <c r="B47" s="48" t="s">
        <v>46</v>
      </c>
      <c r="C47" s="48"/>
      <c r="D47" s="51"/>
      <c r="E47" s="51"/>
      <c r="F47" s="61">
        <v>3267</v>
      </c>
      <c r="G47" s="61"/>
      <c r="H47" s="60"/>
      <c r="I47" s="60"/>
      <c r="J47" s="61">
        <v>1723</v>
      </c>
    </row>
    <row r="48" spans="1:10" s="40" customFormat="1" ht="6.75" customHeight="1">
      <c r="A48" s="25"/>
      <c r="B48" s="48"/>
      <c r="C48" s="48"/>
      <c r="D48" s="51"/>
      <c r="E48" s="51"/>
      <c r="F48" s="59"/>
      <c r="G48" s="59"/>
      <c r="H48" s="60"/>
      <c r="I48" s="60"/>
      <c r="J48" s="59"/>
    </row>
    <row r="49" spans="1:10" s="40" customFormat="1" ht="13.5" customHeight="1">
      <c r="A49" s="29"/>
      <c r="B49" s="48" t="s">
        <v>76</v>
      </c>
      <c r="C49" s="48"/>
      <c r="E49" s="51"/>
      <c r="F49" s="61"/>
      <c r="G49" s="61"/>
      <c r="H49" s="60"/>
      <c r="I49" s="60"/>
      <c r="J49" s="61"/>
    </row>
    <row r="50" spans="1:10" s="40" customFormat="1" ht="13.5" customHeight="1">
      <c r="A50" s="29"/>
      <c r="B50" s="48"/>
      <c r="C50" s="48" t="s">
        <v>77</v>
      </c>
      <c r="E50" s="51"/>
      <c r="F50" s="61">
        <v>3480</v>
      </c>
      <c r="G50" s="61"/>
      <c r="H50" s="60"/>
      <c r="I50" s="60"/>
      <c r="J50" s="61">
        <v>3104</v>
      </c>
    </row>
    <row r="51" spans="1:10" s="40" customFormat="1" ht="13.5" customHeight="1">
      <c r="A51" s="29"/>
      <c r="B51" s="48"/>
      <c r="C51" s="48" t="s">
        <v>78</v>
      </c>
      <c r="E51" s="51"/>
      <c r="F51" s="61">
        <v>16288</v>
      </c>
      <c r="G51" s="61"/>
      <c r="H51" s="60"/>
      <c r="I51" s="60"/>
      <c r="J51" s="61">
        <v>17078</v>
      </c>
    </row>
    <row r="52" spans="1:10" s="40" customFormat="1" ht="13.5" customHeight="1">
      <c r="A52" s="29"/>
      <c r="B52" s="48"/>
      <c r="C52" s="48" t="s">
        <v>79</v>
      </c>
      <c r="E52" s="51"/>
      <c r="F52" s="61">
        <v>12183</v>
      </c>
      <c r="G52" s="61"/>
      <c r="H52" s="60"/>
      <c r="I52" s="60"/>
      <c r="J52" s="61">
        <v>7652</v>
      </c>
    </row>
    <row r="53" spans="1:10" s="40" customFormat="1" ht="3.75" customHeight="1">
      <c r="A53" s="25"/>
      <c r="B53" s="41"/>
      <c r="C53" s="50"/>
      <c r="D53" s="52"/>
      <c r="E53" s="52"/>
      <c r="F53" s="61"/>
      <c r="G53" s="61"/>
      <c r="H53" s="60"/>
      <c r="I53" s="60"/>
      <c r="J53" s="61"/>
    </row>
    <row r="54" spans="1:10" s="40" customFormat="1" ht="15.75" customHeight="1" thickBot="1">
      <c r="A54" s="25"/>
      <c r="B54" s="41"/>
      <c r="C54" s="50"/>
      <c r="D54" s="52"/>
      <c r="E54" s="52"/>
      <c r="F54" s="65">
        <f>SUM(F39:F52)</f>
        <v>142731</v>
      </c>
      <c r="G54" s="59"/>
      <c r="H54" s="60"/>
      <c r="I54" s="60"/>
      <c r="J54" s="65">
        <f>SUM(J39:J52)</f>
        <v>119864</v>
      </c>
    </row>
    <row r="55" spans="1:10" s="40" customFormat="1" ht="13.5" customHeight="1" thickTop="1">
      <c r="A55" s="25"/>
      <c r="B55" s="41"/>
      <c r="C55" s="50"/>
      <c r="D55" s="52"/>
      <c r="E55" s="52"/>
      <c r="F55" s="57"/>
      <c r="G55" s="57"/>
      <c r="H55" s="58"/>
      <c r="I55" s="58"/>
      <c r="J55" s="57"/>
    </row>
    <row r="56" spans="1:10" s="40" customFormat="1" ht="13.5" customHeight="1" thickBot="1">
      <c r="A56" s="29"/>
      <c r="B56" s="41" t="s">
        <v>35</v>
      </c>
      <c r="C56" s="50"/>
      <c r="D56" s="52"/>
      <c r="E56" s="52"/>
      <c r="F56" s="66">
        <f>SUM(107513/42996*100)</f>
        <v>250.05349334821844</v>
      </c>
      <c r="G56" s="67"/>
      <c r="H56" s="58"/>
      <c r="I56" s="58"/>
      <c r="J56" s="66">
        <f>SUM(90307/42667*100)</f>
        <v>211.65537769236175</v>
      </c>
    </row>
    <row r="57" spans="1:10" ht="6.75" customHeight="1" thickTop="1">
      <c r="A57" s="1"/>
      <c r="B57" s="41"/>
      <c r="C57" s="50"/>
      <c r="D57" s="50"/>
      <c r="E57" s="50"/>
      <c r="F57" s="57"/>
      <c r="G57" s="57"/>
      <c r="H57" s="58"/>
      <c r="I57" s="58"/>
      <c r="J57" s="57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9"/>
  <sheetViews>
    <sheetView showGridLines="0" zoomScale="90" zoomScaleNormal="90" workbookViewId="0" topLeftCell="A1">
      <selection activeCell="J51" sqref="J51"/>
    </sheetView>
  </sheetViews>
  <sheetFormatPr defaultColWidth="9.140625" defaultRowHeight="12.75"/>
  <cols>
    <col min="1" max="1" width="2.57421875" style="69" customWidth="1"/>
    <col min="2" max="2" width="27.7109375" style="69" customWidth="1"/>
    <col min="3" max="4" width="9.7109375" style="69" customWidth="1"/>
    <col min="5" max="5" width="11.421875" style="69" customWidth="1"/>
    <col min="6" max="6" width="12.7109375" style="69" customWidth="1"/>
    <col min="7" max="7" width="10.7109375" style="69" customWidth="1"/>
    <col min="8" max="8" width="10.8515625" style="69" customWidth="1"/>
    <col min="9" max="9" width="0.71875" style="69" customWidth="1"/>
    <col min="10" max="16384" width="9.140625" style="69" customWidth="1"/>
  </cols>
  <sheetData>
    <row r="1" spans="2:9" s="2" customFormat="1" ht="15" customHeight="1">
      <c r="B1" s="12" t="s">
        <v>21</v>
      </c>
      <c r="D1"/>
      <c r="F1" s="3"/>
      <c r="G1" s="3"/>
      <c r="I1" s="3"/>
    </row>
    <row r="2" spans="2:9" s="2" customFormat="1" ht="12" customHeight="1">
      <c r="B2" s="16" t="s">
        <v>0</v>
      </c>
      <c r="D2"/>
      <c r="F2" s="3"/>
      <c r="G2" s="3"/>
      <c r="I2" s="3"/>
    </row>
    <row r="3" spans="2:9" s="2" customFormat="1" ht="9.75" customHeight="1">
      <c r="B3" s="13"/>
      <c r="D3"/>
      <c r="F3" s="3"/>
      <c r="G3" s="3"/>
      <c r="I3" s="3"/>
    </row>
    <row r="4" spans="2:9" s="2" customFormat="1" ht="12" customHeight="1">
      <c r="B4" s="7" t="s">
        <v>22</v>
      </c>
      <c r="F4" s="13"/>
      <c r="G4" s="23"/>
      <c r="I4" s="3"/>
    </row>
    <row r="5" spans="2:9" s="2" customFormat="1" ht="15" customHeight="1">
      <c r="B5" s="1"/>
      <c r="F5" s="3"/>
      <c r="G5" s="3"/>
      <c r="I5" s="3"/>
    </row>
    <row r="6" spans="2:3" ht="14.25">
      <c r="B6" s="37" t="s">
        <v>82</v>
      </c>
      <c r="C6" s="69"/>
    </row>
    <row r="7" spans="2:3" ht="14.25">
      <c r="B7" s="39" t="s">
        <v>135</v>
      </c>
      <c r="C7" s="69"/>
    </row>
    <row r="8" ht="12.75" customHeight="1">
      <c r="B8" s="41"/>
    </row>
    <row r="9" ht="12.75" customHeight="1"/>
    <row r="10" spans="3:6" ht="15" customHeight="1">
      <c r="C10" s="207" t="s">
        <v>52</v>
      </c>
      <c r="D10" s="207"/>
      <c r="E10" s="207"/>
      <c r="F10" s="207"/>
    </row>
    <row r="11" spans="2:8" ht="6.75" customHeight="1">
      <c r="B11" s="68"/>
      <c r="C11" s="68"/>
      <c r="D11" s="68"/>
      <c r="E11" s="68"/>
      <c r="F11" s="68"/>
      <c r="G11" s="68"/>
      <c r="H11" s="68"/>
    </row>
    <row r="12" spans="2:8" s="71" customFormat="1" ht="45" customHeight="1">
      <c r="B12" s="179" t="s">
        <v>117</v>
      </c>
      <c r="C12" s="72" t="s">
        <v>33</v>
      </c>
      <c r="D12" s="72" t="s">
        <v>47</v>
      </c>
      <c r="E12" s="72" t="s">
        <v>109</v>
      </c>
      <c r="F12" s="72" t="s">
        <v>53</v>
      </c>
      <c r="G12" s="72" t="s">
        <v>34</v>
      </c>
      <c r="H12" s="72" t="s">
        <v>48</v>
      </c>
    </row>
    <row r="13" spans="2:8" s="81" customFormat="1" ht="14.25" customHeight="1">
      <c r="B13" s="82"/>
      <c r="C13" s="82" t="s">
        <v>15</v>
      </c>
      <c r="D13" s="82" t="s">
        <v>15</v>
      </c>
      <c r="E13" s="82" t="s">
        <v>15</v>
      </c>
      <c r="F13" s="82" t="s">
        <v>15</v>
      </c>
      <c r="G13" s="82" t="s">
        <v>15</v>
      </c>
      <c r="H13" s="82" t="s">
        <v>15</v>
      </c>
    </row>
    <row r="14" spans="2:8" s="73" customFormat="1" ht="12" customHeight="1">
      <c r="B14" s="80"/>
      <c r="C14" s="79"/>
      <c r="D14" s="74"/>
      <c r="E14" s="74"/>
      <c r="F14" s="74"/>
      <c r="G14" s="74"/>
      <c r="H14" s="74"/>
    </row>
    <row r="15" spans="2:8" s="73" customFormat="1" ht="13.5" customHeight="1">
      <c r="B15" s="77" t="s">
        <v>111</v>
      </c>
      <c r="C15" s="74">
        <v>42667</v>
      </c>
      <c r="D15" s="74">
        <v>236</v>
      </c>
      <c r="E15" s="74">
        <v>3138</v>
      </c>
      <c r="F15" s="74">
        <v>430</v>
      </c>
      <c r="G15" s="74">
        <v>43836</v>
      </c>
      <c r="H15" s="74">
        <f>SUM(C15:G15)</f>
        <v>90307</v>
      </c>
    </row>
    <row r="16" spans="2:8" s="73" customFormat="1" ht="13.5" customHeight="1">
      <c r="B16" s="92" t="s">
        <v>66</v>
      </c>
      <c r="C16" s="74"/>
      <c r="D16" s="74"/>
      <c r="E16" s="74"/>
      <c r="F16" s="74"/>
      <c r="G16" s="74"/>
      <c r="H16" s="74"/>
    </row>
    <row r="17" spans="2:8" s="73" customFormat="1" ht="12" customHeight="1">
      <c r="B17" s="77" t="s">
        <v>67</v>
      </c>
      <c r="C17" s="74"/>
      <c r="D17" s="74"/>
      <c r="E17" s="74"/>
      <c r="F17" s="74"/>
      <c r="G17" s="74"/>
      <c r="H17" s="74"/>
    </row>
    <row r="18" spans="2:8" s="94" customFormat="1" ht="13.5" customHeight="1">
      <c r="B18" s="91" t="s">
        <v>68</v>
      </c>
      <c r="C18" s="93">
        <v>329</v>
      </c>
      <c r="D18" s="93">
        <v>406</v>
      </c>
      <c r="E18" s="93">
        <v>0</v>
      </c>
      <c r="F18" s="93">
        <v>0</v>
      </c>
      <c r="G18" s="93">
        <v>0</v>
      </c>
      <c r="H18" s="93">
        <f>SUM(C18:G18)</f>
        <v>735</v>
      </c>
    </row>
    <row r="19" spans="2:8" s="73" customFormat="1" ht="13.5" customHeight="1">
      <c r="B19" s="77" t="s">
        <v>140</v>
      </c>
      <c r="C19" s="74">
        <v>0</v>
      </c>
      <c r="D19" s="74">
        <v>0</v>
      </c>
      <c r="E19" s="74">
        <v>0</v>
      </c>
      <c r="F19" s="74">
        <v>0</v>
      </c>
      <c r="G19" s="74">
        <v>12926</v>
      </c>
      <c r="H19" s="74">
        <f>SUM(C19:G19)</f>
        <v>12926</v>
      </c>
    </row>
    <row r="20" spans="2:8" s="73" customFormat="1" ht="13.5" customHeight="1">
      <c r="B20" s="77" t="s">
        <v>141</v>
      </c>
      <c r="C20" s="74">
        <v>0</v>
      </c>
      <c r="D20" s="74">
        <v>0</v>
      </c>
      <c r="E20" s="74">
        <v>4295</v>
      </c>
      <c r="F20" s="74">
        <v>0</v>
      </c>
      <c r="G20" s="74">
        <v>0</v>
      </c>
      <c r="H20" s="74">
        <f>SUM(C20:G20)</f>
        <v>4295</v>
      </c>
    </row>
    <row r="21" spans="2:8" s="73" customFormat="1" ht="13.5" customHeight="1">
      <c r="B21" s="77" t="s">
        <v>121</v>
      </c>
      <c r="C21" s="74">
        <v>0</v>
      </c>
      <c r="D21" s="74">
        <v>0</v>
      </c>
      <c r="E21" s="74">
        <v>0</v>
      </c>
      <c r="F21" s="74">
        <v>0</v>
      </c>
      <c r="G21" s="74">
        <v>-750</v>
      </c>
      <c r="H21" s="74">
        <f>SUM(C21:G21)</f>
        <v>-750</v>
      </c>
    </row>
    <row r="22" spans="2:8" s="73" customFormat="1" ht="6.75" customHeight="1">
      <c r="B22" s="77"/>
      <c r="C22" s="74"/>
      <c r="D22" s="74"/>
      <c r="E22" s="74"/>
      <c r="F22" s="74"/>
      <c r="G22" s="74"/>
      <c r="H22" s="74"/>
    </row>
    <row r="23" spans="2:8" s="73" customFormat="1" ht="6.75" customHeight="1">
      <c r="B23" s="76"/>
      <c r="C23" s="76"/>
      <c r="D23" s="76"/>
      <c r="E23" s="76"/>
      <c r="F23" s="76"/>
      <c r="G23" s="76"/>
      <c r="H23" s="76"/>
    </row>
    <row r="24" spans="2:8" s="75" customFormat="1" ht="15" customHeight="1">
      <c r="B24" s="77" t="s">
        <v>138</v>
      </c>
      <c r="C24" s="74">
        <f aca="true" t="shared" si="0" ref="C24:H24">SUM(C15:C23)</f>
        <v>42996</v>
      </c>
      <c r="D24" s="74">
        <f t="shared" si="0"/>
        <v>642</v>
      </c>
      <c r="E24" s="74">
        <f t="shared" si="0"/>
        <v>7433</v>
      </c>
      <c r="F24" s="74">
        <f t="shared" si="0"/>
        <v>430</v>
      </c>
      <c r="G24" s="74">
        <f t="shared" si="0"/>
        <v>56012</v>
      </c>
      <c r="H24" s="74">
        <f t="shared" si="0"/>
        <v>107513</v>
      </c>
    </row>
    <row r="25" spans="2:8" s="75" customFormat="1" ht="6.75" customHeight="1" thickBot="1">
      <c r="B25" s="78"/>
      <c r="C25" s="78"/>
      <c r="D25" s="78"/>
      <c r="E25" s="78"/>
      <c r="F25" s="78"/>
      <c r="G25" s="78"/>
      <c r="H25" s="78"/>
    </row>
    <row r="26" s="70" customFormat="1" ht="6.75" customHeight="1" thickTop="1"/>
    <row r="27" s="70" customFormat="1" ht="12.75" customHeight="1"/>
    <row r="28" s="70" customFormat="1" ht="12.75" customHeight="1"/>
    <row r="29" s="70" customFormat="1" ht="12.75" customHeight="1"/>
    <row r="30" spans="3:6" ht="15" customHeight="1">
      <c r="C30" s="207" t="s">
        <v>52</v>
      </c>
      <c r="D30" s="207"/>
      <c r="E30" s="207"/>
      <c r="F30" s="207"/>
    </row>
    <row r="31" spans="2:8" ht="6.75" customHeight="1">
      <c r="B31" s="68"/>
      <c r="C31" s="68"/>
      <c r="D31" s="68"/>
      <c r="E31" s="68"/>
      <c r="F31" s="68"/>
      <c r="G31" s="68"/>
      <c r="H31" s="68"/>
    </row>
    <row r="32" spans="2:8" s="71" customFormat="1" ht="45" customHeight="1">
      <c r="B32" s="179" t="s">
        <v>116</v>
      </c>
      <c r="C32" s="72" t="s">
        <v>33</v>
      </c>
      <c r="D32" s="72" t="s">
        <v>47</v>
      </c>
      <c r="E32" s="72" t="s">
        <v>109</v>
      </c>
      <c r="F32" s="72" t="s">
        <v>53</v>
      </c>
      <c r="G32" s="72" t="s">
        <v>34</v>
      </c>
      <c r="H32" s="72" t="s">
        <v>48</v>
      </c>
    </row>
    <row r="33" spans="2:8" s="81" customFormat="1" ht="14.25" customHeight="1">
      <c r="B33" s="82"/>
      <c r="C33" s="82" t="s">
        <v>15</v>
      </c>
      <c r="D33" s="82" t="s">
        <v>15</v>
      </c>
      <c r="E33" s="82" t="s">
        <v>15</v>
      </c>
      <c r="F33" s="82" t="s">
        <v>15</v>
      </c>
      <c r="G33" s="82" t="s">
        <v>15</v>
      </c>
      <c r="H33" s="82" t="s">
        <v>15</v>
      </c>
    </row>
    <row r="34" spans="2:8" s="73" customFormat="1" ht="12" customHeight="1">
      <c r="B34" s="80"/>
      <c r="C34" s="79"/>
      <c r="D34" s="74"/>
      <c r="E34" s="74"/>
      <c r="F34" s="74"/>
      <c r="G34" s="74"/>
      <c r="H34" s="74"/>
    </row>
    <row r="35" spans="2:8" s="73" customFormat="1" ht="12" customHeight="1">
      <c r="B35" s="77" t="s">
        <v>115</v>
      </c>
      <c r="C35" s="79"/>
      <c r="D35" s="74"/>
      <c r="E35" s="74"/>
      <c r="F35" s="74"/>
      <c r="G35" s="74"/>
      <c r="H35" s="74"/>
    </row>
    <row r="36" spans="2:8" s="73" customFormat="1" ht="13.5" customHeight="1">
      <c r="B36" s="77" t="s">
        <v>124</v>
      </c>
      <c r="C36" s="74">
        <v>17023</v>
      </c>
      <c r="D36" s="74">
        <v>103</v>
      </c>
      <c r="E36" s="74">
        <v>5885</v>
      </c>
      <c r="F36" s="74">
        <v>430</v>
      </c>
      <c r="G36" s="74">
        <v>59021</v>
      </c>
      <c r="H36" s="74">
        <f>SUM(C36:G36)</f>
        <v>82462</v>
      </c>
    </row>
    <row r="37" spans="2:8" s="73" customFormat="1" ht="13.5" customHeight="1">
      <c r="B37" s="77" t="s">
        <v>122</v>
      </c>
      <c r="C37" s="74">
        <v>0</v>
      </c>
      <c r="D37" s="74">
        <v>0</v>
      </c>
      <c r="E37" s="74">
        <v>-2747</v>
      </c>
      <c r="F37" s="74">
        <v>0</v>
      </c>
      <c r="G37" s="74">
        <v>990</v>
      </c>
      <c r="H37" s="74">
        <f>SUM(C37:G37)</f>
        <v>-1757</v>
      </c>
    </row>
    <row r="38" spans="2:8" s="73" customFormat="1" ht="6.75" customHeight="1">
      <c r="B38" s="77"/>
      <c r="C38" s="184"/>
      <c r="D38" s="184"/>
      <c r="E38" s="184"/>
      <c r="F38" s="184"/>
      <c r="G38" s="184"/>
      <c r="H38" s="184"/>
    </row>
    <row r="39" spans="2:8" s="73" customFormat="1" ht="15.75" customHeight="1">
      <c r="B39" s="77" t="s">
        <v>123</v>
      </c>
      <c r="C39" s="74">
        <f>SUM(C36:C38)</f>
        <v>17023</v>
      </c>
      <c r="D39" s="74">
        <f>SUM(D36:D38)</f>
        <v>103</v>
      </c>
      <c r="E39" s="74">
        <f>SUM(E36:E38)</f>
        <v>3138</v>
      </c>
      <c r="F39" s="74">
        <f>SUM(F36:F38)</f>
        <v>430</v>
      </c>
      <c r="G39" s="74">
        <f>SUM(G36:G38)</f>
        <v>60011</v>
      </c>
      <c r="H39" s="74">
        <f>SUM(C39:G39)</f>
        <v>80705</v>
      </c>
    </row>
    <row r="40" spans="2:8" s="73" customFormat="1" ht="13.5" customHeight="1">
      <c r="B40" s="92" t="s">
        <v>66</v>
      </c>
      <c r="C40" s="74"/>
      <c r="D40" s="74"/>
      <c r="E40" s="74"/>
      <c r="F40" s="74"/>
      <c r="G40" s="74"/>
      <c r="H40" s="74"/>
    </row>
    <row r="41" spans="2:8" s="73" customFormat="1" ht="12" customHeight="1">
      <c r="B41" s="77" t="s">
        <v>67</v>
      </c>
      <c r="C41" s="74"/>
      <c r="D41" s="74"/>
      <c r="E41" s="74"/>
      <c r="F41" s="74"/>
      <c r="G41" s="74"/>
      <c r="H41" s="74"/>
    </row>
    <row r="42" spans="2:8" s="94" customFormat="1" ht="13.5" customHeight="1">
      <c r="B42" s="91" t="s">
        <v>68</v>
      </c>
      <c r="C42" s="93">
        <v>108</v>
      </c>
      <c r="D42" s="93">
        <v>133</v>
      </c>
      <c r="E42" s="93">
        <v>0</v>
      </c>
      <c r="F42" s="93">
        <v>0</v>
      </c>
      <c r="G42" s="93">
        <v>0</v>
      </c>
      <c r="H42" s="93">
        <f>SUM(C42:G42)</f>
        <v>241</v>
      </c>
    </row>
    <row r="43" spans="2:8" s="73" customFormat="1" ht="13.5" customHeight="1">
      <c r="B43" s="77" t="s">
        <v>120</v>
      </c>
      <c r="C43" s="74">
        <v>25536</v>
      </c>
      <c r="D43" s="74">
        <v>0</v>
      </c>
      <c r="E43" s="74">
        <v>0</v>
      </c>
      <c r="F43" s="74">
        <v>0</v>
      </c>
      <c r="G43" s="74">
        <v>-25536</v>
      </c>
      <c r="H43" s="74">
        <f>SUM(C43:G43)</f>
        <v>0</v>
      </c>
    </row>
    <row r="44" spans="2:8" s="73" customFormat="1" ht="13.5" customHeight="1">
      <c r="B44" s="185" t="s">
        <v>140</v>
      </c>
      <c r="C44" s="74">
        <v>0</v>
      </c>
      <c r="D44" s="74">
        <v>0</v>
      </c>
      <c r="E44" s="74">
        <v>0</v>
      </c>
      <c r="F44" s="74">
        <v>0</v>
      </c>
      <c r="G44" s="74">
        <v>10106</v>
      </c>
      <c r="H44" s="74">
        <f>SUM(C44:G44)</f>
        <v>10106</v>
      </c>
    </row>
    <row r="45" spans="2:8" s="73" customFormat="1" ht="13.5" customHeight="1">
      <c r="B45" s="77" t="s">
        <v>121</v>
      </c>
      <c r="C45" s="74">
        <v>0</v>
      </c>
      <c r="D45" s="74">
        <v>0</v>
      </c>
      <c r="E45" s="74">
        <v>0</v>
      </c>
      <c r="F45" s="74">
        <v>0</v>
      </c>
      <c r="G45" s="74">
        <v>-745</v>
      </c>
      <c r="H45" s="74">
        <f>SUM(C45:G45)</f>
        <v>-745</v>
      </c>
    </row>
    <row r="46" spans="2:8" s="73" customFormat="1" ht="6.75" customHeight="1">
      <c r="B46" s="77"/>
      <c r="C46" s="74"/>
      <c r="D46" s="74"/>
      <c r="E46" s="74"/>
      <c r="F46" s="74"/>
      <c r="G46" s="74"/>
      <c r="H46" s="74"/>
    </row>
    <row r="47" spans="2:8" s="73" customFormat="1" ht="6.75" customHeight="1">
      <c r="B47" s="76"/>
      <c r="C47" s="76"/>
      <c r="D47" s="76"/>
      <c r="E47" s="76"/>
      <c r="F47" s="76"/>
      <c r="G47" s="76"/>
      <c r="H47" s="76"/>
    </row>
    <row r="48" spans="2:8" s="75" customFormat="1" ht="15" customHeight="1">
      <c r="B48" s="77" t="s">
        <v>139</v>
      </c>
      <c r="C48" s="74">
        <f aca="true" t="shared" si="1" ref="C48:H48">SUM(C39:C47)</f>
        <v>42667</v>
      </c>
      <c r="D48" s="74">
        <f t="shared" si="1"/>
        <v>236</v>
      </c>
      <c r="E48" s="74">
        <f t="shared" si="1"/>
        <v>3138</v>
      </c>
      <c r="F48" s="74">
        <f t="shared" si="1"/>
        <v>430</v>
      </c>
      <c r="G48" s="74">
        <f t="shared" si="1"/>
        <v>43836</v>
      </c>
      <c r="H48" s="74">
        <f t="shared" si="1"/>
        <v>90307</v>
      </c>
    </row>
    <row r="49" spans="2:8" s="75" customFormat="1" ht="6.75" customHeight="1" thickBot="1">
      <c r="B49" s="78"/>
      <c r="C49" s="78"/>
      <c r="D49" s="78"/>
      <c r="E49" s="78"/>
      <c r="F49" s="78"/>
      <c r="G49" s="78"/>
      <c r="H49" s="78"/>
    </row>
    <row r="50" s="70" customFormat="1" ht="6.75" customHeight="1" thickTop="1"/>
    <row r="51" s="70" customFormat="1" ht="11.25"/>
    <row r="52" s="70" customFormat="1" ht="11.25"/>
    <row r="56" ht="13.5" customHeight="1"/>
  </sheetData>
  <mergeCells count="2">
    <mergeCell ref="C10:F10"/>
    <mergeCell ref="C30:F30"/>
  </mergeCells>
  <printOptions/>
  <pageMargins left="0.5905511811023623" right="0.2755905511811024" top="0.5905511811023623" bottom="0.53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="90" zoomScaleNormal="90" workbookViewId="0" topLeftCell="A8">
      <selection activeCell="J15" sqref="J15"/>
    </sheetView>
  </sheetViews>
  <sheetFormatPr defaultColWidth="9.140625" defaultRowHeight="13.5" customHeight="1"/>
  <cols>
    <col min="1" max="2" width="3.00390625" style="84" customWidth="1"/>
    <col min="3" max="3" width="44.8515625" style="84" customWidth="1"/>
    <col min="4" max="4" width="8.28125" style="83" customWidth="1"/>
    <col min="5" max="5" width="14.28125" style="84" customWidth="1"/>
    <col min="6" max="6" width="2.140625" style="84" customWidth="1"/>
    <col min="7" max="7" width="14.28125" style="84" customWidth="1"/>
    <col min="8" max="8" width="3.28125" style="84" customWidth="1"/>
    <col min="9" max="16384" width="9.140625" style="84" customWidth="1"/>
  </cols>
  <sheetData>
    <row r="1" spans="2:8" s="2" customFormat="1" ht="15" customHeight="1">
      <c r="B1" s="12" t="s">
        <v>21</v>
      </c>
      <c r="D1" s="86"/>
      <c r="F1" s="3"/>
      <c r="G1" s="21"/>
      <c r="H1" s="3"/>
    </row>
    <row r="2" spans="2:8" s="2" customFormat="1" ht="12" customHeight="1">
      <c r="B2" s="16" t="s">
        <v>0</v>
      </c>
      <c r="D2" s="87"/>
      <c r="F2" s="3"/>
      <c r="G2" s="21"/>
      <c r="H2" s="3"/>
    </row>
    <row r="3" spans="2:8" s="2" customFormat="1" ht="9.75" customHeight="1">
      <c r="B3" s="13"/>
      <c r="D3" s="23"/>
      <c r="F3" s="3"/>
      <c r="G3" s="21"/>
      <c r="H3" s="3"/>
    </row>
    <row r="4" spans="2:8" s="2" customFormat="1" ht="12" customHeight="1">
      <c r="B4" s="7" t="s">
        <v>22</v>
      </c>
      <c r="D4" s="88"/>
      <c r="F4" s="23"/>
      <c r="H4" s="3"/>
    </row>
    <row r="5" spans="2:8" s="2" customFormat="1" ht="12.75" customHeight="1">
      <c r="B5" s="1"/>
      <c r="D5" s="89"/>
      <c r="F5" s="3"/>
      <c r="H5" s="3"/>
    </row>
    <row r="6" spans="2:7" ht="13.5" customHeight="1">
      <c r="B6" s="37" t="s">
        <v>83</v>
      </c>
      <c r="D6" s="90"/>
      <c r="E6" s="69"/>
      <c r="G6" s="69"/>
    </row>
    <row r="7" spans="2:7" ht="13.5" customHeight="1">
      <c r="B7" s="39" t="s">
        <v>135</v>
      </c>
      <c r="D7" s="38"/>
      <c r="E7" s="69"/>
      <c r="G7" s="69"/>
    </row>
    <row r="8" spans="2:4" s="69" customFormat="1" ht="12" customHeight="1">
      <c r="B8" s="41"/>
      <c r="D8" s="49"/>
    </row>
    <row r="9" spans="3:7" s="13" customFormat="1" ht="13.5" customHeight="1">
      <c r="C9" s="24"/>
      <c r="D9" s="95"/>
      <c r="E9" s="96"/>
      <c r="G9" s="204" t="s">
        <v>113</v>
      </c>
    </row>
    <row r="10" spans="3:7" s="13" customFormat="1" ht="12" customHeight="1">
      <c r="C10" s="24"/>
      <c r="D10" s="95"/>
      <c r="E10" s="97" t="s">
        <v>84</v>
      </c>
      <c r="G10" s="97" t="s">
        <v>114</v>
      </c>
    </row>
    <row r="11" spans="3:7" s="13" customFormat="1" ht="12" customHeight="1">
      <c r="C11" s="24"/>
      <c r="D11" s="95"/>
      <c r="E11" s="97" t="s">
        <v>85</v>
      </c>
      <c r="G11" s="97" t="s">
        <v>85</v>
      </c>
    </row>
    <row r="12" spans="3:7" s="13" customFormat="1" ht="12" customHeight="1">
      <c r="C12" s="24"/>
      <c r="D12" s="95"/>
      <c r="E12" s="97" t="s">
        <v>86</v>
      </c>
      <c r="G12" s="97" t="s">
        <v>86</v>
      </c>
    </row>
    <row r="13" spans="3:7" s="13" customFormat="1" ht="12.75" customHeight="1">
      <c r="C13" s="24"/>
      <c r="D13" s="95"/>
      <c r="E13" s="202">
        <v>38199</v>
      </c>
      <c r="G13" s="202">
        <v>37833</v>
      </c>
    </row>
    <row r="14" spans="3:7" s="13" customFormat="1" ht="12" customHeight="1">
      <c r="C14" s="24"/>
      <c r="D14" s="95"/>
      <c r="E14" s="202"/>
      <c r="G14" s="205" t="s">
        <v>144</v>
      </c>
    </row>
    <row r="15" spans="3:7" s="23" customFormat="1" ht="12" customHeight="1">
      <c r="C15" s="95"/>
      <c r="D15" s="95"/>
      <c r="E15" s="202"/>
      <c r="G15" s="203" t="s">
        <v>145</v>
      </c>
    </row>
    <row r="16" spans="3:7" s="13" customFormat="1" ht="15" customHeight="1">
      <c r="C16" s="24"/>
      <c r="D16" s="95"/>
      <c r="E16" s="96" t="s">
        <v>15</v>
      </c>
      <c r="G16" s="96" t="s">
        <v>15</v>
      </c>
    </row>
    <row r="17" spans="2:7" s="13" customFormat="1" ht="15">
      <c r="B17" s="98" t="s">
        <v>61</v>
      </c>
      <c r="C17" s="23"/>
      <c r="D17" s="23"/>
      <c r="E17" s="99"/>
      <c r="G17" s="99"/>
    </row>
    <row r="18" spans="2:7" s="13" customFormat="1" ht="15">
      <c r="B18" s="23" t="s">
        <v>62</v>
      </c>
      <c r="C18" s="23"/>
      <c r="D18" s="100"/>
      <c r="E18" s="99">
        <v>18739</v>
      </c>
      <c r="G18" s="99">
        <v>13767</v>
      </c>
    </row>
    <row r="19" spans="2:7" s="13" customFormat="1" ht="15">
      <c r="B19" s="23" t="s">
        <v>54</v>
      </c>
      <c r="C19" s="23"/>
      <c r="D19" s="23"/>
      <c r="E19" s="99"/>
      <c r="G19" s="99"/>
    </row>
    <row r="20" spans="2:7" s="13" customFormat="1" ht="15">
      <c r="B20" s="23"/>
      <c r="C20" s="23" t="s">
        <v>55</v>
      </c>
      <c r="D20" s="23"/>
      <c r="E20" s="99">
        <v>29387</v>
      </c>
      <c r="G20" s="99">
        <v>23126</v>
      </c>
    </row>
    <row r="21" spans="1:7" s="13" customFormat="1" ht="15">
      <c r="A21" s="23"/>
      <c r="B21" s="23"/>
      <c r="C21" s="23" t="s">
        <v>87</v>
      </c>
      <c r="D21" s="100"/>
      <c r="E21" s="99">
        <v>-1484</v>
      </c>
      <c r="G21" s="99">
        <v>-135</v>
      </c>
    </row>
    <row r="22" spans="1:7" s="13" customFormat="1" ht="15" hidden="1">
      <c r="A22" s="23"/>
      <c r="B22" s="23"/>
      <c r="C22" s="23" t="s">
        <v>72</v>
      </c>
      <c r="D22" s="100"/>
      <c r="E22" s="99">
        <v>0</v>
      </c>
      <c r="G22" s="99">
        <v>0</v>
      </c>
    </row>
    <row r="23" spans="1:7" s="13" customFormat="1" ht="15" hidden="1">
      <c r="A23" s="23"/>
      <c r="B23" s="23"/>
      <c r="C23" s="23" t="s">
        <v>73</v>
      </c>
      <c r="D23" s="100"/>
      <c r="E23" s="99">
        <v>0</v>
      </c>
      <c r="G23" s="99">
        <v>0</v>
      </c>
    </row>
    <row r="24" spans="1:7" s="13" customFormat="1" ht="6" customHeight="1">
      <c r="A24" s="23"/>
      <c r="B24" s="23"/>
      <c r="C24" s="23"/>
      <c r="D24" s="100"/>
      <c r="E24" s="101"/>
      <c r="G24" s="101"/>
    </row>
    <row r="25" spans="1:7" s="13" customFormat="1" ht="15">
      <c r="A25" s="98"/>
      <c r="B25" s="23" t="s">
        <v>56</v>
      </c>
      <c r="C25" s="23"/>
      <c r="D25" s="100"/>
      <c r="E25" s="99">
        <f>SUM(E18:E23)</f>
        <v>46642</v>
      </c>
      <c r="G25" s="99">
        <f>SUM(G18:G23)</f>
        <v>36758</v>
      </c>
    </row>
    <row r="26" spans="1:7" s="13" customFormat="1" ht="15">
      <c r="A26" s="23"/>
      <c r="B26" s="23" t="s">
        <v>88</v>
      </c>
      <c r="C26" s="23"/>
      <c r="D26" s="100"/>
      <c r="E26" s="99">
        <v>-13649</v>
      </c>
      <c r="G26" s="99">
        <v>-13977</v>
      </c>
    </row>
    <row r="27" spans="1:7" s="13" customFormat="1" ht="15">
      <c r="A27" s="23"/>
      <c r="B27" s="23" t="s">
        <v>89</v>
      </c>
      <c r="C27" s="23"/>
      <c r="D27" s="100"/>
      <c r="E27" s="99">
        <v>1801</v>
      </c>
      <c r="G27" s="99">
        <v>8171</v>
      </c>
    </row>
    <row r="28" spans="1:7" s="13" customFormat="1" ht="15">
      <c r="A28" s="23"/>
      <c r="B28" s="23" t="s">
        <v>125</v>
      </c>
      <c r="C28" s="102"/>
      <c r="D28" s="103"/>
      <c r="E28" s="104">
        <v>-581</v>
      </c>
      <c r="G28" s="104">
        <v>181</v>
      </c>
    </row>
    <row r="29" spans="1:7" s="13" customFormat="1" ht="6" customHeight="1">
      <c r="A29" s="23"/>
      <c r="B29" s="23"/>
      <c r="C29" s="23"/>
      <c r="D29" s="100"/>
      <c r="E29" s="101"/>
      <c r="G29" s="101"/>
    </row>
    <row r="30" spans="1:7" s="13" customFormat="1" ht="15">
      <c r="A30" s="98"/>
      <c r="B30" s="23" t="s">
        <v>57</v>
      </c>
      <c r="C30" s="23"/>
      <c r="D30" s="100"/>
      <c r="E30" s="104">
        <f>SUM(E25:E29)</f>
        <v>34213</v>
      </c>
      <c r="G30" s="104">
        <f>SUM(G25:G29)</f>
        <v>31133</v>
      </c>
    </row>
    <row r="31" spans="1:7" s="13" customFormat="1" ht="7.5" customHeight="1">
      <c r="A31" s="23"/>
      <c r="B31" s="23"/>
      <c r="C31" s="23"/>
      <c r="D31" s="23"/>
      <c r="E31" s="101"/>
      <c r="G31" s="101"/>
    </row>
    <row r="32" spans="1:7" s="13" customFormat="1" ht="15">
      <c r="A32" s="98"/>
      <c r="B32" s="98" t="s">
        <v>108</v>
      </c>
      <c r="C32" s="23"/>
      <c r="D32" s="23"/>
      <c r="E32" s="99"/>
      <c r="G32" s="99"/>
    </row>
    <row r="33" spans="1:7" s="13" customFormat="1" ht="15">
      <c r="A33" s="98"/>
      <c r="B33" s="23" t="s">
        <v>118</v>
      </c>
      <c r="C33" s="23"/>
      <c r="D33" s="23"/>
      <c r="E33" s="99">
        <v>-952</v>
      </c>
      <c r="G33" s="99">
        <v>-1329</v>
      </c>
    </row>
    <row r="34" spans="1:7" s="13" customFormat="1" ht="15">
      <c r="A34" s="98"/>
      <c r="B34" s="23" t="s">
        <v>119</v>
      </c>
      <c r="C34" s="23"/>
      <c r="D34" s="23"/>
      <c r="E34" s="99">
        <v>4938</v>
      </c>
      <c r="G34" s="99">
        <v>771</v>
      </c>
    </row>
    <row r="35" spans="1:7" s="13" customFormat="1" ht="15">
      <c r="A35" s="23"/>
      <c r="B35" s="23" t="s">
        <v>58</v>
      </c>
      <c r="C35" s="23"/>
      <c r="D35" s="100"/>
      <c r="E35" s="99">
        <v>-31050</v>
      </c>
      <c r="G35" s="99">
        <v>-49859</v>
      </c>
    </row>
    <row r="36" spans="1:7" s="13" customFormat="1" ht="15">
      <c r="A36" s="23"/>
      <c r="B36" s="23" t="s">
        <v>59</v>
      </c>
      <c r="C36" s="23"/>
      <c r="D36" s="100"/>
      <c r="E36" s="99">
        <v>136</v>
      </c>
      <c r="G36" s="99">
        <v>31</v>
      </c>
    </row>
    <row r="37" spans="1:7" s="13" customFormat="1" ht="6" customHeight="1">
      <c r="A37" s="23"/>
      <c r="B37" s="23"/>
      <c r="C37" s="23"/>
      <c r="D37" s="100"/>
      <c r="E37" s="101"/>
      <c r="G37" s="101"/>
    </row>
    <row r="38" spans="1:7" s="13" customFormat="1" ht="15">
      <c r="A38" s="98"/>
      <c r="B38" s="23" t="s">
        <v>74</v>
      </c>
      <c r="C38" s="23"/>
      <c r="D38" s="100"/>
      <c r="E38" s="104">
        <f>SUM(E33:E36)</f>
        <v>-26928</v>
      </c>
      <c r="G38" s="104">
        <f>SUM(G33:G36)</f>
        <v>-50386</v>
      </c>
    </row>
    <row r="39" spans="4:7" s="13" customFormat="1" ht="9.75" customHeight="1">
      <c r="D39" s="23"/>
      <c r="E39" s="101"/>
      <c r="G39" s="101"/>
    </row>
    <row r="40" spans="1:7" s="13" customFormat="1" ht="15">
      <c r="A40" s="105"/>
      <c r="B40" s="105" t="s">
        <v>63</v>
      </c>
      <c r="D40" s="23"/>
      <c r="E40" s="99"/>
      <c r="G40" s="99"/>
    </row>
    <row r="41" spans="2:7" s="13" customFormat="1" ht="15">
      <c r="B41" s="13" t="s">
        <v>127</v>
      </c>
      <c r="D41" s="23"/>
      <c r="E41" s="99">
        <v>-2934</v>
      </c>
      <c r="G41" s="99">
        <v>-1453</v>
      </c>
    </row>
    <row r="42" spans="2:7" s="13" customFormat="1" ht="15">
      <c r="B42" s="199" t="s">
        <v>142</v>
      </c>
      <c r="C42" s="199"/>
      <c r="D42" s="200"/>
      <c r="E42" s="201">
        <v>-1611</v>
      </c>
      <c r="F42" s="199"/>
      <c r="G42" s="201">
        <v>23091</v>
      </c>
    </row>
    <row r="43" spans="2:7" s="13" customFormat="1" ht="15">
      <c r="B43" s="13" t="s">
        <v>126</v>
      </c>
      <c r="D43" s="23"/>
      <c r="E43" s="99">
        <v>-750</v>
      </c>
      <c r="G43" s="99">
        <v>-745</v>
      </c>
    </row>
    <row r="44" spans="2:7" s="13" customFormat="1" ht="15">
      <c r="B44" s="13" t="s">
        <v>75</v>
      </c>
      <c r="D44" s="23"/>
      <c r="E44" s="99">
        <v>735</v>
      </c>
      <c r="G44" s="99">
        <v>241</v>
      </c>
    </row>
    <row r="45" spans="4:7" s="13" customFormat="1" ht="6" customHeight="1">
      <c r="D45" s="23"/>
      <c r="E45" s="101"/>
      <c r="G45" s="101"/>
    </row>
    <row r="46" spans="1:7" s="13" customFormat="1" ht="15">
      <c r="A46" s="105"/>
      <c r="B46" s="13" t="s">
        <v>90</v>
      </c>
      <c r="D46" s="23"/>
      <c r="E46" s="104">
        <f>SUM(E41:E45)</f>
        <v>-4560</v>
      </c>
      <c r="G46" s="104">
        <f>SUM(G41:G45)</f>
        <v>21134</v>
      </c>
    </row>
    <row r="47" spans="4:7" s="13" customFormat="1" ht="6" customHeight="1">
      <c r="D47" s="23"/>
      <c r="E47" s="99"/>
      <c r="G47" s="99"/>
    </row>
    <row r="48" spans="2:7" s="13" customFormat="1" ht="15">
      <c r="B48" s="13" t="s">
        <v>64</v>
      </c>
      <c r="D48" s="23"/>
      <c r="E48" s="99">
        <f>+E30+E38+E46</f>
        <v>2725</v>
      </c>
      <c r="G48" s="99">
        <f>+G30+G38+G46</f>
        <v>1881</v>
      </c>
    </row>
    <row r="49" spans="2:7" s="13" customFormat="1" ht="15">
      <c r="B49" s="13" t="s">
        <v>60</v>
      </c>
      <c r="D49" s="23"/>
      <c r="E49" s="99">
        <v>36418</v>
      </c>
      <c r="G49" s="99">
        <v>34537</v>
      </c>
    </row>
    <row r="50" spans="4:7" s="13" customFormat="1" ht="6" customHeight="1">
      <c r="D50" s="23"/>
      <c r="E50" s="101"/>
      <c r="G50" s="101"/>
    </row>
    <row r="51" spans="1:7" s="13" customFormat="1" ht="15.75" thickBot="1">
      <c r="A51" s="105"/>
      <c r="B51" s="13" t="s">
        <v>65</v>
      </c>
      <c r="D51" s="23"/>
      <c r="E51" s="106">
        <f>SUM(E47:E49)</f>
        <v>39143</v>
      </c>
      <c r="G51" s="106">
        <f>SUM(G47:G49)</f>
        <v>36418</v>
      </c>
    </row>
    <row r="52" s="13" customFormat="1" ht="5.25" customHeight="1" thickTop="1">
      <c r="D52" s="23"/>
    </row>
    <row r="53" s="13" customFormat="1" ht="15">
      <c r="D53" s="23"/>
    </row>
    <row r="54" s="13" customFormat="1" ht="15">
      <c r="D54" s="23"/>
    </row>
    <row r="55" s="13" customFormat="1" ht="15">
      <c r="D55" s="23"/>
    </row>
    <row r="56" s="13" customFormat="1" ht="15">
      <c r="D56" s="23"/>
    </row>
    <row r="57" s="13" customFormat="1" ht="15">
      <c r="D57" s="23"/>
    </row>
    <row r="58" s="7" customFormat="1" ht="13.5" customHeight="1">
      <c r="D58" s="88"/>
    </row>
    <row r="59" s="7" customFormat="1" ht="13.5" customHeight="1">
      <c r="D59" s="88"/>
    </row>
    <row r="60" s="7" customFormat="1" ht="13.5" customHeight="1">
      <c r="D60" s="88"/>
    </row>
    <row r="61" s="7" customFormat="1" ht="13.5" customHeight="1">
      <c r="D61" s="88"/>
    </row>
    <row r="62" s="7" customFormat="1" ht="13.5" customHeight="1">
      <c r="D62" s="88"/>
    </row>
    <row r="63" s="7" customFormat="1" ht="13.5" customHeight="1">
      <c r="D63" s="88"/>
    </row>
    <row r="64" s="7" customFormat="1" ht="13.5" customHeight="1">
      <c r="D64" s="88"/>
    </row>
    <row r="65" s="7" customFormat="1" ht="13.5" customHeight="1">
      <c r="D65" s="88"/>
    </row>
    <row r="66" s="7" customFormat="1" ht="13.5" customHeight="1">
      <c r="D66" s="88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90" zoomScaleNormal="90" workbookViewId="0" topLeftCell="A1">
      <selection activeCell="C5" sqref="C5"/>
    </sheetView>
  </sheetViews>
  <sheetFormatPr defaultColWidth="9.140625" defaultRowHeight="15" customHeight="1"/>
  <cols>
    <col min="1" max="1" width="2.57421875" style="109" customWidth="1"/>
    <col min="2" max="2" width="4.421875" style="115" customWidth="1"/>
    <col min="3" max="3" width="24.8515625" style="109" customWidth="1"/>
    <col min="4" max="4" width="1.7109375" style="110" customWidth="1"/>
    <col min="5" max="5" width="11.28125" style="110" customWidth="1"/>
    <col min="6" max="7" width="1.7109375" style="110" customWidth="1"/>
    <col min="8" max="8" width="11.28125" style="109" customWidth="1"/>
    <col min="9" max="10" width="1.7109375" style="110" customWidth="1"/>
    <col min="11" max="11" width="11.28125" style="109" customWidth="1"/>
    <col min="12" max="13" width="1.7109375" style="110" customWidth="1"/>
    <col min="14" max="14" width="11.28125" style="109" customWidth="1"/>
    <col min="15" max="15" width="1.7109375" style="109" customWidth="1"/>
    <col min="16" max="16384" width="9.140625" style="109" customWidth="1"/>
  </cols>
  <sheetData>
    <row r="1" ht="15" customHeight="1">
      <c r="A1" s="108" t="s">
        <v>21</v>
      </c>
    </row>
    <row r="2" ht="12" customHeight="1">
      <c r="A2" s="111" t="s">
        <v>0</v>
      </c>
    </row>
    <row r="3" ht="4.5" customHeight="1">
      <c r="A3" s="112"/>
    </row>
    <row r="4" spans="1:13" ht="12" customHeight="1">
      <c r="A4" s="113" t="s">
        <v>22</v>
      </c>
      <c r="D4" s="112"/>
      <c r="E4" s="112"/>
      <c r="F4" s="112"/>
      <c r="G4" s="114"/>
      <c r="I4" s="112"/>
      <c r="J4" s="114"/>
      <c r="L4" s="112"/>
      <c r="M4" s="114"/>
    </row>
    <row r="5" spans="1:2" ht="13.5" customHeight="1">
      <c r="A5" s="115"/>
      <c r="B5" s="109"/>
    </row>
    <row r="6" spans="1:2" ht="13.5" customHeight="1">
      <c r="A6" s="127" t="s">
        <v>106</v>
      </c>
      <c r="B6" s="109"/>
    </row>
    <row r="7" spans="1:2" ht="13.5" customHeight="1">
      <c r="A7" s="116" t="s">
        <v>130</v>
      </c>
      <c r="B7" s="109"/>
    </row>
    <row r="8" spans="1:2" ht="12.75" customHeight="1">
      <c r="A8" s="116"/>
      <c r="B8" s="109"/>
    </row>
    <row r="9" spans="4:14" ht="12.75" customHeight="1">
      <c r="D9" s="117"/>
      <c r="E9" s="117"/>
      <c r="F9" s="117"/>
      <c r="G9" s="117"/>
      <c r="H9" s="117"/>
      <c r="I9" s="117"/>
      <c r="J9" s="117"/>
      <c r="K9" s="118"/>
      <c r="L9" s="117"/>
      <c r="M9" s="117"/>
      <c r="N9" s="119"/>
    </row>
    <row r="10" spans="1:15" ht="13.5" customHeight="1">
      <c r="A10" s="142"/>
      <c r="B10" s="143"/>
      <c r="C10" s="144"/>
      <c r="D10" s="210" t="s">
        <v>7</v>
      </c>
      <c r="E10" s="209"/>
      <c r="F10" s="209"/>
      <c r="G10" s="209"/>
      <c r="H10" s="209"/>
      <c r="I10" s="211"/>
      <c r="J10" s="129"/>
      <c r="K10" s="209" t="s">
        <v>8</v>
      </c>
      <c r="L10" s="209"/>
      <c r="M10" s="209"/>
      <c r="N10" s="209"/>
      <c r="O10" s="130"/>
    </row>
    <row r="11" spans="1:15" ht="13.5" customHeight="1">
      <c r="A11" s="145"/>
      <c r="B11" s="146"/>
      <c r="C11" s="147"/>
      <c r="D11" s="131"/>
      <c r="E11" s="132" t="s">
        <v>9</v>
      </c>
      <c r="F11" s="133"/>
      <c r="G11" s="131"/>
      <c r="H11" s="138" t="s">
        <v>10</v>
      </c>
      <c r="I11" s="133"/>
      <c r="J11" s="131"/>
      <c r="K11" s="132" t="s">
        <v>9</v>
      </c>
      <c r="L11" s="133"/>
      <c r="M11" s="131"/>
      <c r="N11" s="138" t="s">
        <v>10</v>
      </c>
      <c r="O11" s="139"/>
    </row>
    <row r="12" spans="1:15" ht="13.5" customHeight="1">
      <c r="A12" s="145"/>
      <c r="B12" s="146"/>
      <c r="C12" s="147"/>
      <c r="D12" s="134"/>
      <c r="E12" s="120" t="s">
        <v>11</v>
      </c>
      <c r="F12" s="135"/>
      <c r="G12" s="134"/>
      <c r="H12" s="121" t="s">
        <v>12</v>
      </c>
      <c r="I12" s="135"/>
      <c r="J12" s="134"/>
      <c r="K12" s="120" t="s">
        <v>13</v>
      </c>
      <c r="L12" s="135"/>
      <c r="M12" s="134"/>
      <c r="N12" s="121" t="s">
        <v>12</v>
      </c>
      <c r="O12" s="140"/>
    </row>
    <row r="13" spans="1:15" ht="13.5" customHeight="1">
      <c r="A13" s="145"/>
      <c r="B13" s="146"/>
      <c r="C13" s="147"/>
      <c r="D13" s="134"/>
      <c r="E13" s="120"/>
      <c r="F13" s="135"/>
      <c r="G13" s="134"/>
      <c r="H13" s="121" t="s">
        <v>11</v>
      </c>
      <c r="I13" s="135"/>
      <c r="J13" s="134"/>
      <c r="K13" s="120"/>
      <c r="L13" s="135"/>
      <c r="M13" s="134"/>
      <c r="N13" s="121" t="s">
        <v>14</v>
      </c>
      <c r="O13" s="140"/>
    </row>
    <row r="14" spans="1:15" ht="13.5" customHeight="1">
      <c r="A14" s="145"/>
      <c r="B14" s="148"/>
      <c r="C14" s="149"/>
      <c r="D14" s="136"/>
      <c r="E14" s="122" t="s">
        <v>131</v>
      </c>
      <c r="F14" s="137"/>
      <c r="G14" s="136"/>
      <c r="H14" s="122" t="s">
        <v>132</v>
      </c>
      <c r="I14" s="137"/>
      <c r="J14" s="136"/>
      <c r="K14" s="122" t="s">
        <v>131</v>
      </c>
      <c r="L14" s="137"/>
      <c r="M14" s="136"/>
      <c r="N14" s="122" t="s">
        <v>132</v>
      </c>
      <c r="O14" s="140"/>
    </row>
    <row r="15" spans="1:15" s="110" customFormat="1" ht="13.5" customHeight="1">
      <c r="A15" s="145"/>
      <c r="B15" s="148"/>
      <c r="C15" s="182"/>
      <c r="D15" s="136"/>
      <c r="E15" s="122" t="s">
        <v>15</v>
      </c>
      <c r="F15" s="137"/>
      <c r="G15" s="136"/>
      <c r="H15" s="122" t="s">
        <v>15</v>
      </c>
      <c r="I15" s="137"/>
      <c r="J15" s="136"/>
      <c r="K15" s="122" t="s">
        <v>15</v>
      </c>
      <c r="L15" s="137"/>
      <c r="M15" s="136"/>
      <c r="N15" s="122" t="s">
        <v>15</v>
      </c>
      <c r="O15" s="149"/>
    </row>
    <row r="16" spans="1:15" s="126" customFormat="1" ht="6.75" customHeight="1">
      <c r="A16" s="160"/>
      <c r="B16" s="151"/>
      <c r="C16" s="152"/>
      <c r="D16" s="156"/>
      <c r="E16" s="125"/>
      <c r="F16" s="157"/>
      <c r="G16" s="156"/>
      <c r="H16" s="125"/>
      <c r="I16" s="157"/>
      <c r="J16" s="156"/>
      <c r="K16" s="125"/>
      <c r="L16" s="157"/>
      <c r="M16" s="156"/>
      <c r="N16" s="125"/>
      <c r="O16" s="153"/>
    </row>
    <row r="17" spans="1:15" ht="15" customHeight="1">
      <c r="A17" s="163" t="s">
        <v>92</v>
      </c>
      <c r="B17" s="150" t="s">
        <v>1</v>
      </c>
      <c r="C17" s="164"/>
      <c r="D17" s="161"/>
      <c r="E17" s="172">
        <v>46920</v>
      </c>
      <c r="F17" s="173"/>
      <c r="G17" s="174"/>
      <c r="H17" s="172">
        <v>31552</v>
      </c>
      <c r="I17" s="162"/>
      <c r="J17" s="161"/>
      <c r="K17" s="172">
        <v>151941</v>
      </c>
      <c r="L17" s="173"/>
      <c r="M17" s="174"/>
      <c r="N17" s="172">
        <v>104720</v>
      </c>
      <c r="O17" s="141"/>
    </row>
    <row r="18" spans="1:15" s="126" customFormat="1" ht="6.75" customHeight="1">
      <c r="A18" s="165"/>
      <c r="B18" s="143"/>
      <c r="C18" s="166"/>
      <c r="D18" s="156"/>
      <c r="E18" s="175"/>
      <c r="F18" s="176"/>
      <c r="G18" s="177"/>
      <c r="H18" s="175"/>
      <c r="I18" s="157"/>
      <c r="J18" s="156"/>
      <c r="K18" s="175"/>
      <c r="L18" s="176"/>
      <c r="M18" s="177"/>
      <c r="N18" s="175"/>
      <c r="O18" s="153"/>
    </row>
    <row r="19" spans="1:15" ht="15" customHeight="1">
      <c r="A19" s="163" t="s">
        <v>93</v>
      </c>
      <c r="B19" s="150" t="s">
        <v>18</v>
      </c>
      <c r="C19" s="164"/>
      <c r="D19" s="161"/>
      <c r="E19" s="172">
        <v>5981</v>
      </c>
      <c r="F19" s="173"/>
      <c r="G19" s="174"/>
      <c r="H19" s="172">
        <v>4168</v>
      </c>
      <c r="I19" s="162"/>
      <c r="J19" s="161"/>
      <c r="K19" s="172">
        <v>18739</v>
      </c>
      <c r="L19" s="173"/>
      <c r="M19" s="174"/>
      <c r="N19" s="172">
        <v>13767</v>
      </c>
      <c r="O19" s="141"/>
    </row>
    <row r="20" spans="1:15" s="126" customFormat="1" ht="6.75" customHeight="1">
      <c r="A20" s="165"/>
      <c r="B20" s="143"/>
      <c r="C20" s="166"/>
      <c r="D20" s="156"/>
      <c r="E20" s="175"/>
      <c r="F20" s="176"/>
      <c r="G20" s="177"/>
      <c r="H20" s="175"/>
      <c r="I20" s="157"/>
      <c r="J20" s="156"/>
      <c r="K20" s="175"/>
      <c r="L20" s="176"/>
      <c r="M20" s="177"/>
      <c r="N20" s="175"/>
      <c r="O20" s="153"/>
    </row>
    <row r="21" spans="1:15" ht="15" customHeight="1">
      <c r="A21" s="163" t="s">
        <v>95</v>
      </c>
      <c r="B21" s="150" t="s">
        <v>98</v>
      </c>
      <c r="C21" s="164"/>
      <c r="D21" s="161"/>
      <c r="E21" s="172">
        <v>4312</v>
      </c>
      <c r="F21" s="173"/>
      <c r="G21" s="174"/>
      <c r="H21" s="172">
        <v>2677</v>
      </c>
      <c r="I21" s="162"/>
      <c r="J21" s="161"/>
      <c r="K21" s="172">
        <v>12926</v>
      </c>
      <c r="L21" s="173"/>
      <c r="M21" s="174"/>
      <c r="N21" s="172">
        <v>10106</v>
      </c>
      <c r="O21" s="141"/>
    </row>
    <row r="22" spans="1:15" s="126" customFormat="1" ht="6.75" customHeight="1">
      <c r="A22" s="165"/>
      <c r="B22" s="143"/>
      <c r="C22" s="166"/>
      <c r="D22" s="156"/>
      <c r="E22" s="175"/>
      <c r="F22" s="176"/>
      <c r="G22" s="177"/>
      <c r="H22" s="175"/>
      <c r="I22" s="157"/>
      <c r="J22" s="156"/>
      <c r="K22" s="175"/>
      <c r="L22" s="176"/>
      <c r="M22" s="177"/>
      <c r="N22" s="175"/>
      <c r="O22" s="153"/>
    </row>
    <row r="23" spans="1:15" ht="15" customHeight="1">
      <c r="A23" s="163" t="s">
        <v>99</v>
      </c>
      <c r="B23" s="150" t="s">
        <v>51</v>
      </c>
      <c r="C23" s="164"/>
      <c r="D23" s="161"/>
      <c r="E23" s="172">
        <v>4312</v>
      </c>
      <c r="F23" s="173"/>
      <c r="G23" s="174"/>
      <c r="H23" s="172">
        <v>2677</v>
      </c>
      <c r="I23" s="162"/>
      <c r="J23" s="161"/>
      <c r="K23" s="172">
        <v>12926</v>
      </c>
      <c r="L23" s="173"/>
      <c r="M23" s="174"/>
      <c r="N23" s="172">
        <v>10106</v>
      </c>
      <c r="O23" s="141"/>
    </row>
    <row r="24" spans="1:15" s="126" customFormat="1" ht="6.75" customHeight="1">
      <c r="A24" s="165"/>
      <c r="B24" s="143"/>
      <c r="C24" s="166"/>
      <c r="D24" s="156"/>
      <c r="E24" s="175"/>
      <c r="F24" s="176"/>
      <c r="G24" s="177"/>
      <c r="H24" s="175"/>
      <c r="I24" s="157"/>
      <c r="J24" s="156"/>
      <c r="K24" s="175"/>
      <c r="L24" s="176"/>
      <c r="M24" s="177"/>
      <c r="N24" s="175"/>
      <c r="O24" s="153"/>
    </row>
    <row r="25" spans="1:15" ht="15" customHeight="1">
      <c r="A25" s="163" t="s">
        <v>100</v>
      </c>
      <c r="B25" s="150" t="s">
        <v>97</v>
      </c>
      <c r="C25" s="164"/>
      <c r="D25" s="161"/>
      <c r="E25" s="192">
        <v>10</v>
      </c>
      <c r="F25" s="193"/>
      <c r="G25" s="194"/>
      <c r="H25" s="192">
        <v>6</v>
      </c>
      <c r="I25" s="193"/>
      <c r="J25" s="194"/>
      <c r="K25" s="192">
        <v>30</v>
      </c>
      <c r="L25" s="193"/>
      <c r="M25" s="194"/>
      <c r="N25" s="192">
        <v>24</v>
      </c>
      <c r="O25" s="141"/>
    </row>
    <row r="26" spans="1:15" s="126" customFormat="1" ht="6.75" customHeight="1">
      <c r="A26" s="165"/>
      <c r="B26" s="143"/>
      <c r="C26" s="166"/>
      <c r="D26" s="156"/>
      <c r="E26" s="195"/>
      <c r="F26" s="196"/>
      <c r="G26" s="197"/>
      <c r="H26" s="195"/>
      <c r="I26" s="196"/>
      <c r="J26" s="197"/>
      <c r="K26" s="195"/>
      <c r="L26" s="196"/>
      <c r="M26" s="197"/>
      <c r="N26" s="195"/>
      <c r="O26" s="153"/>
    </row>
    <row r="27" spans="1:15" ht="15" customHeight="1">
      <c r="A27" s="163" t="s">
        <v>101</v>
      </c>
      <c r="B27" s="150" t="s">
        <v>128</v>
      </c>
      <c r="C27" s="164"/>
      <c r="D27" s="161"/>
      <c r="E27" s="198">
        <v>10</v>
      </c>
      <c r="F27" s="193"/>
      <c r="G27" s="194"/>
      <c r="H27" s="198">
        <v>6</v>
      </c>
      <c r="I27" s="193"/>
      <c r="J27" s="194"/>
      <c r="K27" s="198">
        <v>30</v>
      </c>
      <c r="L27" s="193"/>
      <c r="M27" s="194"/>
      <c r="N27" s="198">
        <v>24</v>
      </c>
      <c r="O27" s="141"/>
    </row>
    <row r="28" spans="1:15" s="126" customFormat="1" ht="6.75" customHeight="1">
      <c r="A28" s="165"/>
      <c r="B28" s="143"/>
      <c r="C28" s="166"/>
      <c r="D28" s="156"/>
      <c r="E28" s="186"/>
      <c r="F28" s="187"/>
      <c r="G28" s="188"/>
      <c r="H28" s="186"/>
      <c r="I28" s="187"/>
      <c r="J28" s="188"/>
      <c r="K28" s="186"/>
      <c r="L28" s="187"/>
      <c r="M28" s="188"/>
      <c r="N28" s="186"/>
      <c r="O28" s="153"/>
    </row>
    <row r="29" spans="1:15" ht="15" customHeight="1">
      <c r="A29" s="163" t="s">
        <v>103</v>
      </c>
      <c r="B29" s="150" t="s">
        <v>102</v>
      </c>
      <c r="C29" s="164"/>
      <c r="D29" s="161"/>
      <c r="E29" s="189">
        <v>1.75</v>
      </c>
      <c r="F29" s="190"/>
      <c r="G29" s="191"/>
      <c r="H29" s="189">
        <v>1.75</v>
      </c>
      <c r="I29" s="190"/>
      <c r="J29" s="191"/>
      <c r="K29" s="189">
        <v>1.75</v>
      </c>
      <c r="L29" s="190"/>
      <c r="M29" s="191"/>
      <c r="N29" s="189">
        <v>1.75</v>
      </c>
      <c r="O29" s="141"/>
    </row>
    <row r="30" spans="1:14" s="126" customFormat="1" ht="13.5" customHeight="1">
      <c r="A30" s="167"/>
      <c r="B30" s="115"/>
      <c r="C30" s="1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5" s="126" customFormat="1" ht="26.25" customHeight="1">
      <c r="A31" s="168"/>
      <c r="B31" s="169"/>
      <c r="C31" s="170"/>
      <c r="D31" s="212" t="s">
        <v>104</v>
      </c>
      <c r="E31" s="213"/>
      <c r="F31" s="213"/>
      <c r="G31" s="213"/>
      <c r="H31" s="213"/>
      <c r="I31" s="214"/>
      <c r="J31" s="215" t="s">
        <v>105</v>
      </c>
      <c r="K31" s="216"/>
      <c r="L31" s="216"/>
      <c r="M31" s="216"/>
      <c r="N31" s="216"/>
      <c r="O31" s="217"/>
    </row>
    <row r="32" spans="1:15" s="126" customFormat="1" ht="6.75" customHeight="1">
      <c r="A32" s="165"/>
      <c r="B32" s="143"/>
      <c r="C32" s="166"/>
      <c r="D32" s="156"/>
      <c r="E32" s="125"/>
      <c r="F32" s="125"/>
      <c r="G32" s="125"/>
      <c r="H32" s="125"/>
      <c r="I32" s="157"/>
      <c r="J32" s="125"/>
      <c r="K32" s="125"/>
      <c r="L32" s="125"/>
      <c r="M32" s="125"/>
      <c r="N32" s="125"/>
      <c r="O32" s="153"/>
    </row>
    <row r="33" spans="1:15" ht="15" customHeight="1">
      <c r="A33" s="163" t="s">
        <v>129</v>
      </c>
      <c r="B33" s="150" t="s">
        <v>107</v>
      </c>
      <c r="C33" s="164"/>
      <c r="D33" s="161"/>
      <c r="E33" s="208">
        <v>2.5</v>
      </c>
      <c r="F33" s="208"/>
      <c r="G33" s="208"/>
      <c r="H33" s="178"/>
      <c r="I33" s="162"/>
      <c r="J33" s="128"/>
      <c r="K33" s="208">
        <v>2.12</v>
      </c>
      <c r="L33" s="208"/>
      <c r="M33" s="208"/>
      <c r="N33" s="128"/>
      <c r="O33" s="141"/>
    </row>
    <row r="34" spans="1:14" ht="13.5" customHeight="1">
      <c r="A34" s="126"/>
      <c r="B34" s="123"/>
      <c r="C34" s="126"/>
      <c r="D34" s="117"/>
      <c r="E34" s="117"/>
      <c r="F34" s="117"/>
      <c r="G34" s="117"/>
      <c r="H34" s="117"/>
      <c r="I34" s="117"/>
      <c r="J34" s="117"/>
      <c r="K34" s="118"/>
      <c r="L34" s="117"/>
      <c r="M34" s="117"/>
      <c r="N34" s="118"/>
    </row>
    <row r="35" spans="4:14" ht="13.5" customHeight="1">
      <c r="D35" s="117"/>
      <c r="E35" s="117"/>
      <c r="F35" s="117"/>
      <c r="G35" s="117"/>
      <c r="H35" s="117"/>
      <c r="I35" s="117"/>
      <c r="J35" s="117"/>
      <c r="K35" s="118"/>
      <c r="L35" s="117"/>
      <c r="M35" s="117"/>
      <c r="N35" s="119"/>
    </row>
    <row r="36" spans="4:14" ht="13.5" customHeight="1">
      <c r="D36" s="117"/>
      <c r="E36" s="117"/>
      <c r="F36" s="117"/>
      <c r="G36" s="117"/>
      <c r="H36" s="117"/>
      <c r="I36" s="117"/>
      <c r="J36" s="117"/>
      <c r="K36" s="118"/>
      <c r="L36" s="117"/>
      <c r="M36" s="117"/>
      <c r="N36" s="119"/>
    </row>
    <row r="37" spans="4:14" ht="13.5" customHeight="1">
      <c r="D37" s="117"/>
      <c r="E37" s="117"/>
      <c r="F37" s="117"/>
      <c r="G37" s="117"/>
      <c r="H37" s="117"/>
      <c r="I37" s="117"/>
      <c r="J37" s="117"/>
      <c r="K37" s="118"/>
      <c r="L37" s="117"/>
      <c r="M37" s="117"/>
      <c r="N37" s="119"/>
    </row>
    <row r="38" spans="4:14" ht="13.5" customHeight="1">
      <c r="D38" s="117"/>
      <c r="E38" s="117"/>
      <c r="F38" s="117"/>
      <c r="G38" s="117"/>
      <c r="H38" s="117"/>
      <c r="I38" s="117"/>
      <c r="J38" s="117"/>
      <c r="K38" s="118"/>
      <c r="L38" s="117"/>
      <c r="M38" s="117"/>
      <c r="N38" s="119"/>
    </row>
    <row r="39" spans="4:14" ht="13.5" customHeight="1">
      <c r="D39" s="117"/>
      <c r="E39" s="117"/>
      <c r="F39" s="117"/>
      <c r="G39" s="117"/>
      <c r="H39" s="117"/>
      <c r="I39" s="117"/>
      <c r="J39" s="117"/>
      <c r="K39" s="118"/>
      <c r="L39" s="117"/>
      <c r="M39" s="117"/>
      <c r="N39" s="119"/>
    </row>
    <row r="40" spans="1:14" ht="13.5" customHeight="1">
      <c r="A40" s="116" t="s">
        <v>91</v>
      </c>
      <c r="D40" s="117"/>
      <c r="E40" s="117"/>
      <c r="F40" s="117"/>
      <c r="G40" s="117"/>
      <c r="H40" s="117"/>
      <c r="I40" s="117"/>
      <c r="J40" s="117"/>
      <c r="K40" s="118"/>
      <c r="L40" s="117"/>
      <c r="M40" s="117"/>
      <c r="N40" s="119"/>
    </row>
    <row r="41" spans="4:14" ht="7.5" customHeight="1">
      <c r="D41" s="117"/>
      <c r="E41" s="117"/>
      <c r="F41" s="117"/>
      <c r="G41" s="117"/>
      <c r="H41" s="117"/>
      <c r="I41" s="117"/>
      <c r="J41" s="117"/>
      <c r="K41" s="118"/>
      <c r="L41" s="117"/>
      <c r="M41" s="117"/>
      <c r="N41" s="119"/>
    </row>
    <row r="42" spans="1:15" ht="13.5" customHeight="1">
      <c r="A42" s="142"/>
      <c r="B42" s="143"/>
      <c r="C42" s="144"/>
      <c r="D42" s="210" t="s">
        <v>7</v>
      </c>
      <c r="E42" s="209"/>
      <c r="F42" s="209"/>
      <c r="G42" s="209"/>
      <c r="H42" s="209"/>
      <c r="I42" s="211"/>
      <c r="J42" s="129"/>
      <c r="K42" s="209" t="s">
        <v>8</v>
      </c>
      <c r="L42" s="209"/>
      <c r="M42" s="209"/>
      <c r="N42" s="209"/>
      <c r="O42" s="130"/>
    </row>
    <row r="43" spans="1:15" ht="13.5" customHeight="1">
      <c r="A43" s="145"/>
      <c r="B43" s="146"/>
      <c r="C43" s="147"/>
      <c r="D43" s="131"/>
      <c r="E43" s="132" t="s">
        <v>9</v>
      </c>
      <c r="F43" s="133"/>
      <c r="G43" s="131"/>
      <c r="H43" s="138" t="s">
        <v>10</v>
      </c>
      <c r="I43" s="133"/>
      <c r="J43" s="131"/>
      <c r="K43" s="132" t="s">
        <v>9</v>
      </c>
      <c r="L43" s="133"/>
      <c r="M43" s="131"/>
      <c r="N43" s="138" t="s">
        <v>10</v>
      </c>
      <c r="O43" s="139"/>
    </row>
    <row r="44" spans="1:15" ht="13.5" customHeight="1">
      <c r="A44" s="145"/>
      <c r="B44" s="146"/>
      <c r="C44" s="147"/>
      <c r="D44" s="134"/>
      <c r="E44" s="120" t="s">
        <v>11</v>
      </c>
      <c r="F44" s="135"/>
      <c r="G44" s="134"/>
      <c r="H44" s="121" t="s">
        <v>12</v>
      </c>
      <c r="I44" s="135"/>
      <c r="J44" s="134"/>
      <c r="K44" s="120" t="s">
        <v>13</v>
      </c>
      <c r="L44" s="135"/>
      <c r="M44" s="134"/>
      <c r="N44" s="121" t="s">
        <v>12</v>
      </c>
      <c r="O44" s="140"/>
    </row>
    <row r="45" spans="1:15" ht="13.5" customHeight="1">
      <c r="A45" s="145"/>
      <c r="B45" s="146"/>
      <c r="C45" s="147"/>
      <c r="D45" s="134"/>
      <c r="E45" s="120"/>
      <c r="F45" s="135"/>
      <c r="G45" s="134"/>
      <c r="H45" s="121" t="s">
        <v>11</v>
      </c>
      <c r="I45" s="135"/>
      <c r="J45" s="134"/>
      <c r="K45" s="120"/>
      <c r="L45" s="135"/>
      <c r="M45" s="134"/>
      <c r="N45" s="121" t="s">
        <v>14</v>
      </c>
      <c r="O45" s="140"/>
    </row>
    <row r="46" spans="1:15" ht="13.5" customHeight="1">
      <c r="A46" s="145"/>
      <c r="B46" s="148"/>
      <c r="C46" s="149"/>
      <c r="D46" s="136"/>
      <c r="E46" s="122" t="s">
        <v>131</v>
      </c>
      <c r="F46" s="137"/>
      <c r="G46" s="136"/>
      <c r="H46" s="122" t="s">
        <v>132</v>
      </c>
      <c r="I46" s="137"/>
      <c r="J46" s="136"/>
      <c r="K46" s="122" t="s">
        <v>131</v>
      </c>
      <c r="L46" s="137"/>
      <c r="M46" s="136"/>
      <c r="N46" s="122" t="s">
        <v>132</v>
      </c>
      <c r="O46" s="140"/>
    </row>
    <row r="47" spans="1:15" s="110" customFormat="1" ht="13.5" customHeight="1">
      <c r="A47" s="145"/>
      <c r="B47" s="148"/>
      <c r="C47" s="182"/>
      <c r="D47" s="136"/>
      <c r="E47" s="122" t="s">
        <v>15</v>
      </c>
      <c r="F47" s="137"/>
      <c r="G47" s="136"/>
      <c r="H47" s="122" t="s">
        <v>15</v>
      </c>
      <c r="I47" s="137"/>
      <c r="J47" s="136"/>
      <c r="K47" s="122" t="s">
        <v>15</v>
      </c>
      <c r="L47" s="137"/>
      <c r="M47" s="136"/>
      <c r="N47" s="122" t="s">
        <v>15</v>
      </c>
      <c r="O47" s="149"/>
    </row>
    <row r="48" spans="1:15" s="126" customFormat="1" ht="6.75" customHeight="1">
      <c r="A48" s="160"/>
      <c r="B48" s="151"/>
      <c r="C48" s="152"/>
      <c r="D48" s="156"/>
      <c r="E48" s="125"/>
      <c r="F48" s="157"/>
      <c r="G48" s="156"/>
      <c r="H48" s="125"/>
      <c r="I48" s="157"/>
      <c r="J48" s="156"/>
      <c r="K48" s="125"/>
      <c r="L48" s="157"/>
      <c r="M48" s="156"/>
      <c r="N48" s="125"/>
      <c r="O48" s="153"/>
    </row>
    <row r="49" spans="1:15" s="126" customFormat="1" ht="15" customHeight="1">
      <c r="A49" s="163" t="s">
        <v>92</v>
      </c>
      <c r="B49" s="171" t="s">
        <v>2</v>
      </c>
      <c r="C49" s="171"/>
      <c r="D49" s="158"/>
      <c r="E49" s="154">
        <v>6585</v>
      </c>
      <c r="F49" s="159"/>
      <c r="G49" s="158"/>
      <c r="H49" s="154">
        <v>4814</v>
      </c>
      <c r="I49" s="159"/>
      <c r="J49" s="158"/>
      <c r="K49" s="154">
        <v>21243</v>
      </c>
      <c r="L49" s="159"/>
      <c r="M49" s="158"/>
      <c r="N49" s="154">
        <v>15328</v>
      </c>
      <c r="O49" s="155"/>
    </row>
    <row r="50" spans="1:15" s="126" customFormat="1" ht="6.75" customHeight="1">
      <c r="A50" s="165"/>
      <c r="B50" s="166"/>
      <c r="C50" s="166"/>
      <c r="D50" s="156"/>
      <c r="E50" s="125"/>
      <c r="F50" s="157"/>
      <c r="G50" s="156"/>
      <c r="H50" s="125"/>
      <c r="I50" s="157"/>
      <c r="J50" s="156"/>
      <c r="K50" s="125"/>
      <c r="L50" s="157"/>
      <c r="M50" s="156"/>
      <c r="N50" s="125"/>
      <c r="O50" s="153"/>
    </row>
    <row r="51" spans="1:15" s="126" customFormat="1" ht="15" customHeight="1">
      <c r="A51" s="163" t="s">
        <v>93</v>
      </c>
      <c r="B51" s="171" t="s">
        <v>94</v>
      </c>
      <c r="C51" s="171"/>
      <c r="D51" s="158"/>
      <c r="E51" s="154">
        <v>152</v>
      </c>
      <c r="F51" s="159"/>
      <c r="G51" s="158"/>
      <c r="H51" s="154">
        <v>199</v>
      </c>
      <c r="I51" s="159"/>
      <c r="J51" s="158"/>
      <c r="K51" s="154">
        <v>747</v>
      </c>
      <c r="L51" s="159"/>
      <c r="M51" s="158"/>
      <c r="N51" s="154">
        <v>660</v>
      </c>
      <c r="O51" s="155"/>
    </row>
    <row r="52" spans="1:15" s="126" customFormat="1" ht="6.75" customHeight="1">
      <c r="A52" s="165"/>
      <c r="B52" s="166"/>
      <c r="C52" s="166"/>
      <c r="D52" s="156"/>
      <c r="E52" s="125"/>
      <c r="F52" s="157"/>
      <c r="G52" s="156"/>
      <c r="H52" s="125"/>
      <c r="I52" s="157"/>
      <c r="J52" s="156"/>
      <c r="K52" s="125"/>
      <c r="L52" s="157"/>
      <c r="M52" s="156"/>
      <c r="N52" s="125"/>
      <c r="O52" s="153"/>
    </row>
    <row r="53" spans="1:15" s="126" customFormat="1" ht="15" customHeight="1">
      <c r="A53" s="163" t="s">
        <v>95</v>
      </c>
      <c r="B53" s="171" t="s">
        <v>96</v>
      </c>
      <c r="C53" s="171"/>
      <c r="D53" s="158"/>
      <c r="E53" s="154">
        <v>-604</v>
      </c>
      <c r="F53" s="159"/>
      <c r="G53" s="158"/>
      <c r="H53" s="154">
        <v>-646</v>
      </c>
      <c r="I53" s="159"/>
      <c r="J53" s="158"/>
      <c r="K53" s="154">
        <v>-2504</v>
      </c>
      <c r="L53" s="159"/>
      <c r="M53" s="158"/>
      <c r="N53" s="154">
        <v>-1561</v>
      </c>
      <c r="O53" s="155"/>
    </row>
  </sheetData>
  <mergeCells count="8">
    <mergeCell ref="D10:I10"/>
    <mergeCell ref="K10:N10"/>
    <mergeCell ref="D31:I31"/>
    <mergeCell ref="J31:O31"/>
    <mergeCell ref="K33:M33"/>
    <mergeCell ref="E33:G33"/>
    <mergeCell ref="K42:N42"/>
    <mergeCell ref="D42:I42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COMPAQ Customer</cp:lastModifiedBy>
  <cp:lastPrinted>2004-09-17T08:48:46Z</cp:lastPrinted>
  <dcterms:created xsi:type="dcterms:W3CDTF">2002-11-14T01:46:30Z</dcterms:created>
  <dcterms:modified xsi:type="dcterms:W3CDTF">2004-09-17T08:48:48Z</dcterms:modified>
  <cp:category/>
  <cp:version/>
  <cp:contentType/>
  <cp:contentStatus/>
</cp:coreProperties>
</file>